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820" windowHeight="6285"/>
  </bookViews>
  <sheets>
    <sheet name="Hinterbliebenen-Rente" sheetId="4" r:id="rId1"/>
  </sheets>
  <definedNames>
    <definedName name="_xlnm.Print_Area" localSheetId="0">'Hinterbliebenen-Rente'!$B$1:$AE$45</definedName>
    <definedName name="Z_C7F1E149_A306_11DA_916A_A5064B494B23_.wvu.Cols" localSheetId="0" hidden="1">'Hinterbliebenen-Rente'!$AA:$AD</definedName>
    <definedName name="Z_F644AC88_9D93_11DA_916A_8C103A124039_.wvu.Cols" localSheetId="0" hidden="1">'Hinterbliebenen-Rente'!#REF!</definedName>
    <definedName name="Z_F644AC88_9D93_11DA_916A_8C103A124039_.wvu.Rows" localSheetId="0" hidden="1">'Hinterbliebenen-Rente'!$3:$5</definedName>
  </definedNames>
  <calcPr calcId="145621"/>
  <customWorkbookViews>
    <customWorkbookView name="Druckbereich" guid="{C7F1E149-A306-11DA-916A-A5064B494B23}" maximized="1" windowWidth="796" windowHeight="435" activeSheetId="4"/>
    <customWorkbookView name="alles" guid="{C7F1E148-A306-11DA-916A-A5064B494B23}" maximized="1" windowWidth="796" windowHeight="435" activeSheetId="4"/>
  </customWorkbookViews>
</workbook>
</file>

<file path=xl/calcChain.xml><?xml version="1.0" encoding="utf-8"?>
<calcChain xmlns="http://schemas.openxmlformats.org/spreadsheetml/2006/main">
  <c r="AE17" i="4" l="1"/>
  <c r="P12" i="4" l="1"/>
  <c r="X33" i="4" l="1"/>
  <c r="X34" i="4"/>
  <c r="AA8" i="4"/>
  <c r="Z8" i="4"/>
  <c r="Z20" i="4" s="1"/>
  <c r="Y8" i="4"/>
  <c r="X8" i="4"/>
  <c r="X12" i="4" s="1"/>
  <c r="W8" i="4"/>
  <c r="V8" i="4"/>
  <c r="U8" i="4"/>
  <c r="T8" i="4"/>
  <c r="T12" i="4" s="1"/>
  <c r="S8" i="4"/>
  <c r="S18" i="4" s="1"/>
  <c r="R8" i="4"/>
  <c r="R27" i="4" s="1"/>
  <c r="Q8" i="4"/>
  <c r="P8" i="4"/>
  <c r="P18" i="4" s="1"/>
  <c r="O8" i="4"/>
  <c r="N8" i="4"/>
  <c r="M8" i="4"/>
  <c r="L8" i="4"/>
  <c r="L20" i="4" s="1"/>
  <c r="K8" i="4"/>
  <c r="K18" i="4" s="1"/>
  <c r="J8" i="4"/>
  <c r="J27" i="4" s="1"/>
  <c r="I8" i="4"/>
  <c r="H8" i="4"/>
  <c r="G8" i="4"/>
  <c r="E27" i="4"/>
  <c r="Y27" i="4" s="1"/>
  <c r="E30" i="4"/>
  <c r="G30" i="4" s="1"/>
  <c r="E29" i="4"/>
  <c r="U29" i="4"/>
  <c r="E28" i="4"/>
  <c r="E25" i="4"/>
  <c r="I25" i="4" s="1"/>
  <c r="E23" i="4"/>
  <c r="L23" i="4" s="1"/>
  <c r="E22" i="4"/>
  <c r="W22" i="4" s="1"/>
  <c r="U22" i="4"/>
  <c r="E21" i="4"/>
  <c r="L21" i="4" s="1"/>
  <c r="E20" i="4"/>
  <c r="E17" i="4"/>
  <c r="G17" i="4" s="1"/>
  <c r="U17" i="4"/>
  <c r="E15" i="4"/>
  <c r="J15" i="4" s="1"/>
  <c r="E14" i="4"/>
  <c r="V14" i="4" s="1"/>
  <c r="R14" i="4"/>
  <c r="E13" i="4"/>
  <c r="G13" i="4" s="1"/>
  <c r="E12" i="4"/>
  <c r="AE16" i="4"/>
  <c r="N12" i="4" s="1"/>
  <c r="G23" i="4"/>
  <c r="D26" i="4"/>
  <c r="D16" i="4"/>
  <c r="Z12" i="4"/>
  <c r="G27" i="4"/>
  <c r="U27" i="4"/>
  <c r="E16" i="4"/>
  <c r="S16" i="4" s="1"/>
  <c r="G16" i="4"/>
  <c r="E24" i="4"/>
  <c r="V24" i="4" s="1"/>
  <c r="E18" i="4"/>
  <c r="E26" i="4"/>
  <c r="I26" i="4" s="1"/>
  <c r="G26" i="4"/>
  <c r="E31" i="4"/>
  <c r="P31" i="4" s="1"/>
  <c r="N31" i="4"/>
  <c r="E19" i="4"/>
  <c r="Z19" i="4" s="1"/>
  <c r="G25" i="4"/>
  <c r="U30" i="4"/>
  <c r="L30" i="4"/>
  <c r="M20" i="4"/>
  <c r="I30" i="4"/>
  <c r="N20" i="4"/>
  <c r="Z18" i="4"/>
  <c r="T19" i="4"/>
  <c r="U20" i="4"/>
  <c r="Z15" i="4"/>
  <c r="X28" i="4"/>
  <c r="N30" i="4"/>
  <c r="M23" i="4"/>
  <c r="L18" i="4"/>
  <c r="L16" i="4"/>
  <c r="T20" i="4"/>
  <c r="O20" i="4"/>
  <c r="K20" i="4"/>
  <c r="Y14" i="4"/>
  <c r="T14" i="4"/>
  <c r="O23" i="4"/>
  <c r="U13" i="4"/>
  <c r="S27" i="4"/>
  <c r="M17" i="4"/>
  <c r="O13" i="4"/>
  <c r="P15" i="4"/>
  <c r="H17" i="4"/>
  <c r="T26" i="4"/>
  <c r="D12" i="4"/>
  <c r="S17" i="4"/>
  <c r="M27" i="4"/>
  <c r="D25" i="4"/>
  <c r="X13" i="4"/>
  <c r="P25" i="4"/>
  <c r="O18" i="4"/>
  <c r="K16" i="4"/>
  <c r="J26" i="4"/>
  <c r="L17" i="4"/>
  <c r="U12" i="4"/>
  <c r="P14" i="4"/>
  <c r="O25" i="4"/>
  <c r="R16" i="4"/>
  <c r="L26" i="4"/>
  <c r="D20" i="4"/>
  <c r="D19" i="4"/>
  <c r="N25" i="4"/>
  <c r="J18" i="4"/>
  <c r="Z26" i="4"/>
  <c r="T30" i="4"/>
  <c r="T17" i="4"/>
  <c r="D29" i="4"/>
  <c r="Y20" i="4"/>
  <c r="D30" i="4"/>
  <c r="V22" i="4"/>
  <c r="H22" i="4"/>
  <c r="R22" i="4"/>
  <c r="I22" i="4"/>
  <c r="M22" i="4"/>
  <c r="V23" i="4"/>
  <c r="V17" i="4"/>
  <c r="V13" i="4"/>
  <c r="W14" i="4"/>
  <c r="W21" i="4"/>
  <c r="W25" i="4"/>
  <c r="W23" i="4"/>
  <c r="W20" i="4"/>
  <c r="Q31" i="4"/>
  <c r="J31" i="4"/>
  <c r="L31" i="4"/>
  <c r="W24" i="4"/>
  <c r="W31" i="4"/>
  <c r="Z31" i="4"/>
  <c r="I31" i="4"/>
  <c r="X31" i="4"/>
  <c r="J13" i="4"/>
  <c r="J16" i="4"/>
  <c r="J28" i="4"/>
  <c r="S29" i="4"/>
  <c r="M29" i="4"/>
  <c r="H29" i="4"/>
  <c r="Z29" i="4"/>
  <c r="K25" i="4"/>
  <c r="K13" i="4"/>
  <c r="K26" i="4"/>
  <c r="K17" i="4"/>
  <c r="G15" i="4"/>
  <c r="K15" i="4"/>
  <c r="R15" i="4"/>
  <c r="T15" i="4"/>
  <c r="W15" i="4"/>
  <c r="U15" i="4"/>
  <c r="W27" i="4"/>
  <c r="V25" i="4"/>
  <c r="Q21" i="4"/>
  <c r="Q24" i="4"/>
  <c r="Q20" i="4"/>
  <c r="T31" i="4"/>
  <c r="V18" i="4"/>
  <c r="N18" i="4"/>
  <c r="U18" i="4"/>
  <c r="T18" i="4"/>
  <c r="M18" i="4"/>
  <c r="O15" i="4"/>
  <c r="T29" i="4"/>
  <c r="M26" i="4"/>
  <c r="L25" i="4"/>
  <c r="S21" i="4"/>
  <c r="L12" i="4"/>
  <c r="U23" i="4"/>
  <c r="K27" i="4"/>
  <c r="H30" i="4"/>
  <c r="O28" i="4"/>
  <c r="V16" i="4"/>
  <c r="U16" i="4"/>
  <c r="D27" i="4"/>
  <c r="T25" i="4"/>
  <c r="Z30" i="4"/>
  <c r="Z21" i="4"/>
  <c r="U25" i="4"/>
  <c r="O12" i="4"/>
  <c r="V30" i="4"/>
  <c r="Z17" i="4"/>
  <c r="L27" i="4"/>
  <c r="K12" i="4"/>
  <c r="R13" i="4"/>
  <c r="D13" i="4"/>
  <c r="D24" i="4"/>
  <c r="M25" i="4"/>
  <c r="O27" i="4"/>
  <c r="I27" i="4"/>
  <c r="V12" i="4"/>
  <c r="I16" i="4"/>
  <c r="H16" i="4"/>
  <c r="S24" i="4"/>
  <c r="V28" i="4"/>
  <c r="G20" i="4"/>
  <c r="K28" i="4"/>
  <c r="Q27" i="4"/>
  <c r="O30" i="4"/>
  <c r="D18" i="4"/>
  <c r="D31" i="4"/>
  <c r="T16" i="4"/>
  <c r="T24" i="4"/>
  <c r="X17" i="4"/>
  <c r="H20" i="4"/>
  <c r="S28" i="4"/>
  <c r="D22" i="4"/>
  <c r="D21" i="4"/>
  <c r="N13" i="4"/>
  <c r="T13" i="4"/>
  <c r="L14" i="4"/>
  <c r="Y23" i="4"/>
  <c r="H27" i="4" l="1"/>
  <c r="H25" i="4"/>
  <c r="H12" i="4"/>
  <c r="H18" i="4"/>
  <c r="X29" i="4"/>
  <c r="P19" i="4"/>
  <c r="X25" i="4"/>
  <c r="I17" i="4"/>
  <c r="I23" i="4"/>
  <c r="I12" i="4"/>
  <c r="I13" i="4"/>
  <c r="I18" i="4"/>
  <c r="Q18" i="4"/>
  <c r="Q25" i="4"/>
  <c r="Q12" i="4"/>
  <c r="Q13" i="4"/>
  <c r="Q30" i="4"/>
  <c r="Y13" i="4"/>
  <c r="Y25" i="4"/>
  <c r="Y30" i="4"/>
  <c r="Y16" i="4"/>
  <c r="Y17" i="4"/>
  <c r="P16" i="4"/>
  <c r="Y29" i="4"/>
  <c r="P20" i="4"/>
  <c r="Y18" i="4"/>
  <c r="I28" i="4"/>
  <c r="Q28" i="4"/>
  <c r="T28" i="4"/>
  <c r="Z28" i="4"/>
  <c r="H28" i="4"/>
  <c r="N28" i="4"/>
  <c r="R28" i="4"/>
  <c r="Y28" i="4"/>
  <c r="G28" i="4"/>
  <c r="M28" i="4"/>
  <c r="W28" i="4"/>
  <c r="U28" i="4"/>
  <c r="P28" i="4"/>
  <c r="L28" i="4"/>
  <c r="X20" i="4"/>
  <c r="X27" i="4"/>
  <c r="X26" i="4"/>
  <c r="X24" i="4"/>
  <c r="I24" i="4"/>
  <c r="H24" i="4"/>
  <c r="R24" i="4"/>
  <c r="M24" i="4"/>
  <c r="G24" i="4"/>
  <c r="L24" i="4"/>
  <c r="O24" i="4"/>
  <c r="Y24" i="4"/>
  <c r="U24" i="4"/>
  <c r="K24" i="4"/>
  <c r="J24" i="4"/>
  <c r="Z24" i="4"/>
  <c r="P24" i="4"/>
  <c r="Y12" i="4"/>
  <c r="I21" i="4"/>
  <c r="W19" i="4"/>
  <c r="N24" i="4"/>
  <c r="M19" i="4"/>
  <c r="J19" i="4"/>
  <c r="I20" i="4"/>
  <c r="P29" i="4"/>
  <c r="H14" i="4"/>
  <c r="Z14" i="4"/>
  <c r="N14" i="4"/>
  <c r="X14" i="4"/>
  <c r="M14" i="4"/>
  <c r="J14" i="4"/>
  <c r="I14" i="4"/>
  <c r="S14" i="4"/>
  <c r="U14" i="4"/>
  <c r="O14" i="4"/>
  <c r="K14" i="4"/>
  <c r="Q14" i="4"/>
  <c r="G14" i="4"/>
  <c r="P27" i="4"/>
  <c r="P13" i="4"/>
  <c r="P23" i="4"/>
  <c r="P22" i="4"/>
  <c r="H13" i="4"/>
  <c r="X18" i="4"/>
  <c r="V19" i="4"/>
  <c r="K19" i="4"/>
  <c r="O19" i="4"/>
  <c r="Q19" i="4"/>
  <c r="N19" i="4"/>
  <c r="U19" i="4"/>
  <c r="I19" i="4"/>
  <c r="R19" i="4"/>
  <c r="H19" i="4"/>
  <c r="S19" i="4"/>
  <c r="L19" i="4"/>
  <c r="G19" i="4"/>
  <c r="X19" i="4"/>
  <c r="Y19" i="4"/>
  <c r="H21" i="4"/>
  <c r="X21" i="4"/>
  <c r="R21" i="4"/>
  <c r="M21" i="4"/>
  <c r="Y21" i="4"/>
  <c r="T21" i="4"/>
  <c r="V21" i="4"/>
  <c r="G21" i="4"/>
  <c r="J21" i="4"/>
  <c r="K21" i="4"/>
  <c r="U21" i="4"/>
  <c r="AA21" i="4" s="1"/>
  <c r="O21" i="4"/>
  <c r="N21" i="4"/>
  <c r="P21" i="4"/>
  <c r="N16" i="4"/>
  <c r="R26" i="4"/>
  <c r="W29" i="4"/>
  <c r="Y31" i="4"/>
  <c r="J22" i="4"/>
  <c r="Z22" i="4"/>
  <c r="S15" i="4"/>
  <c r="K31" i="4"/>
  <c r="V29" i="4"/>
  <c r="Z25" i="4"/>
  <c r="R17" i="4"/>
  <c r="L13" i="4"/>
  <c r="Z13" i="4"/>
  <c r="G12" i="4"/>
  <c r="N26" i="4"/>
  <c r="W13" i="4"/>
  <c r="Y26" i="4"/>
  <c r="O17" i="4"/>
  <c r="J12" i="4"/>
  <c r="P30" i="4"/>
  <c r="X23" i="4"/>
  <c r="J25" i="4"/>
  <c r="J17" i="4"/>
  <c r="Q23" i="4"/>
  <c r="L15" i="4"/>
  <c r="Y15" i="4"/>
  <c r="G29" i="4"/>
  <c r="R29" i="4"/>
  <c r="S31" i="4"/>
  <c r="P26" i="4"/>
  <c r="AA26" i="4" s="1"/>
  <c r="V26" i="4"/>
  <c r="X22" i="4"/>
  <c r="T22" i="4"/>
  <c r="S20" i="4"/>
  <c r="R31" i="4"/>
  <c r="N17" i="4"/>
  <c r="D28" i="4"/>
  <c r="U26" i="4"/>
  <c r="X15" i="4"/>
  <c r="T23" i="4"/>
  <c r="X30" i="4"/>
  <c r="D14" i="4"/>
  <c r="O16" i="4"/>
  <c r="G31" i="4"/>
  <c r="L29" i="4"/>
  <c r="J20" i="4"/>
  <c r="H15" i="4"/>
  <c r="O31" i="4"/>
  <c r="G22" i="4"/>
  <c r="R30" i="4"/>
  <c r="J30" i="4"/>
  <c r="N22" i="4"/>
  <c r="N29" i="4"/>
  <c r="H31" i="4"/>
  <c r="K33" i="4"/>
  <c r="S12" i="4"/>
  <c r="Z23" i="4"/>
  <c r="W30" i="4"/>
  <c r="Z27" i="4"/>
  <c r="M12" i="4"/>
  <c r="H23" i="4"/>
  <c r="S23" i="4"/>
  <c r="S26" i="4"/>
  <c r="N27" i="4"/>
  <c r="W18" i="4"/>
  <c r="Q26" i="4"/>
  <c r="I15" i="4"/>
  <c r="Q15" i="4"/>
  <c r="K30" i="4"/>
  <c r="K29" i="4"/>
  <c r="I29" i="4"/>
  <c r="W26" i="4"/>
  <c r="V31" i="4"/>
  <c r="Y22" i="4"/>
  <c r="K22" i="4"/>
  <c r="P17" i="4"/>
  <c r="W17" i="4"/>
  <c r="V27" i="4"/>
  <c r="O22" i="4"/>
  <c r="L22" i="4"/>
  <c r="R20" i="4"/>
  <c r="M30" i="4"/>
  <c r="T27" i="4"/>
  <c r="R25" i="4"/>
  <c r="U31" i="4"/>
  <c r="S30" i="4"/>
  <c r="S25" i="4"/>
  <c r="D15" i="4"/>
  <c r="D17" i="4"/>
  <c r="X16" i="4"/>
  <c r="Z16" i="4"/>
  <c r="V15" i="4"/>
  <c r="O29" i="4"/>
  <c r="R18" i="4"/>
  <c r="R23" i="4"/>
  <c r="S13" i="4"/>
  <c r="M15" i="4"/>
  <c r="J23" i="4"/>
  <c r="Q22" i="4"/>
  <c r="M16" i="4"/>
  <c r="R12" i="4"/>
  <c r="H26" i="4"/>
  <c r="N23" i="4"/>
  <c r="M13" i="4"/>
  <c r="D23" i="4"/>
  <c r="W12" i="4"/>
  <c r="M31" i="4"/>
  <c r="Q17" i="4"/>
  <c r="N15" i="4"/>
  <c r="J29" i="4"/>
  <c r="Q29" i="4"/>
  <c r="Q16" i="4"/>
  <c r="V20" i="4"/>
  <c r="W16" i="4"/>
  <c r="S22" i="4"/>
  <c r="K23" i="4"/>
  <c r="G18" i="4"/>
  <c r="O26" i="4"/>
</calcChain>
</file>

<file path=xl/sharedStrings.xml><?xml version="1.0" encoding="utf-8"?>
<sst xmlns="http://schemas.openxmlformats.org/spreadsheetml/2006/main" count="36" uniqueCount="35">
  <si>
    <t>KV</t>
  </si>
  <si>
    <t>PV</t>
  </si>
  <si>
    <t>Hinterbl.Rente</t>
  </si>
  <si>
    <t>Brutto-Rente</t>
  </si>
  <si>
    <t>Netto-Rente</t>
  </si>
  <si>
    <t>ohne Berücksichtigung von Zusatzeinkünften</t>
  </si>
  <si>
    <t>Kranken- und Pflegeversicherung der Rentner (KVdR / PVdR)</t>
  </si>
  <si>
    <t xml:space="preserve">Beispiele zum Lesen der Matrix: </t>
  </si>
  <si>
    <t>Anrechnungs-Betrag</t>
  </si>
  <si>
    <t>Matrix als Orientierungshilfe zum Ablesen der DRV-Hinterbliebenenrente nach "altem Versicherungsrecht"</t>
  </si>
  <si>
    <t>Hinterbliebenenrente - ab dem 01.01.2002 - "Altes Recht" - Vertrauensschutzregelung - bei Heirat vor dem 1. Januar 2002 und wenn mindestens ein Ehepartner vor dem 2. Januar 1962 geboren wurde</t>
  </si>
  <si>
    <t>eigene DRV-Hinterbliebenenrente selbst berechnen können. Diese Rechenmodelle sowohl nach "altem", als auch nach "neuem Versicherungsrecht" gelten ab dem 01.01.2002.</t>
  </si>
  <si>
    <t xml:space="preserve">Auf der Internet-Seite der ADG www.adg-ev.de finden Sie zwei Rechenmodelle mit Beschreibung, Formeln, Freibeträgen, Zusatzeinkünften und Anrechnungsbeträgen als Orientierungshilfe, damit Sie Ihre </t>
  </si>
  <si>
    <t>Freibetrag - €</t>
  </si>
  <si>
    <t>Pauschalabzug für Anrechnungsbetrag</t>
  </si>
  <si>
    <t>akt. RW     - €</t>
  </si>
  <si>
    <t>Pauschalabzug</t>
  </si>
  <si>
    <t>Abzug KV / PV</t>
  </si>
  <si>
    <t>Witwe/Witwer</t>
  </si>
  <si>
    <t>DRV-Rente des Verstorbenen brutto (€)</t>
  </si>
  <si>
    <t>DRV-Rente des Hinterbliebenen netto (€)</t>
  </si>
  <si>
    <t>alte Bundesländer</t>
  </si>
  <si>
    <t xml:space="preserve">1. Der Hinterbliebene hat eine eigene DRV-Brutto-Rente von € 1.000,-, der Verstorbene eine DRV-Brutto-Rente von € 1.500,-. Der Hinterbliebene erhält dann seine eigene DRV-Netto-Rente von  € 898,-, </t>
  </si>
  <si>
    <t xml:space="preserve">2. DRV-Brutto-Renten: Hinterbliebener  €  1.500,-,  Verstorbener € 1.000,-. DRV-Hinterbliebenenrente netto: eigene  € 1346,- zugügl. € 341,- ergibt zusammen eine DRV-Rente von €  1.687,- netto. </t>
  </si>
  <si>
    <t xml:space="preserve"> (7,3%+0,9% / 2,05% (mit Kindern))</t>
  </si>
  <si>
    <t>Freibetrag für Hinterbliebenenrente</t>
  </si>
  <si>
    <r>
      <t xml:space="preserve">DRV-Hinterbliebenenrente netto (€)
</t>
    </r>
    <r>
      <rPr>
        <sz val="12"/>
        <rFont val="Arial"/>
        <family val="2"/>
      </rPr>
      <t>nach Abzug von Anrechnungsbetrag und Kranken- und Pflegeversicherungsbeiträgen (KVdR/PVdR)</t>
    </r>
  </si>
  <si>
    <t>Gesamt Netto</t>
  </si>
  <si>
    <t>1.</t>
  </si>
  <si>
    <t>2.</t>
  </si>
  <si>
    <t>März 2013   -   www.adg-ev.de</t>
  </si>
  <si>
    <t xml:space="preserve">    zusätzlich 60% vom Verstorbenen, davon Abzug des Anrechnungsbetrages und der KVdR/PVdR,  eine DRV-Hinterbliebenen-Rente von netto  €  765,-, zusammen also eine DRV-Rente von  € 1.663,- netto.</t>
  </si>
  <si>
    <t>alte BL</t>
  </si>
  <si>
    <t>MS - MN</t>
  </si>
  <si>
    <t>L001 1303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</si>
</sst>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7]d/\ mmmm\ yyyy;@"/>
  </numFmts>
  <fonts count="12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2" fontId="2" fillId="0" borderId="0" xfId="0" applyNumberFormat="1" applyFont="1" applyProtection="1">
      <protection hidden="1"/>
    </xf>
    <xf numFmtId="0" fontId="6" fillId="0" borderId="0" xfId="0" applyFont="1" applyFill="1" applyAlignment="1" applyProtection="1">
      <protection hidden="1"/>
    </xf>
    <xf numFmtId="0" fontId="5" fillId="0" borderId="1" xfId="0" applyFont="1" applyBorder="1" applyProtection="1">
      <protection hidden="1"/>
    </xf>
    <xf numFmtId="2" fontId="2" fillId="0" borderId="2" xfId="0" applyNumberFormat="1" applyFont="1" applyBorder="1" applyProtection="1">
      <protection hidden="1"/>
    </xf>
    <xf numFmtId="3" fontId="2" fillId="0" borderId="2" xfId="0" applyNumberFormat="1" applyFont="1" applyBorder="1" applyProtection="1">
      <protection hidden="1"/>
    </xf>
    <xf numFmtId="3" fontId="2" fillId="5" borderId="4" xfId="0" applyNumberFormat="1" applyFont="1" applyFill="1" applyBorder="1" applyProtection="1">
      <protection hidden="1"/>
    </xf>
    <xf numFmtId="3" fontId="2" fillId="3" borderId="5" xfId="0" applyNumberFormat="1" applyFont="1" applyFill="1" applyBorder="1" applyProtection="1">
      <protection hidden="1"/>
    </xf>
    <xf numFmtId="3" fontId="2" fillId="0" borderId="3" xfId="0" applyNumberFormat="1" applyFont="1" applyBorder="1" applyProtection="1">
      <protection hidden="1"/>
    </xf>
    <xf numFmtId="0" fontId="0" fillId="0" borderId="0" xfId="0" applyAlignment="1" applyProtection="1">
      <protection hidden="1"/>
    </xf>
    <xf numFmtId="2" fontId="2" fillId="0" borderId="6" xfId="0" applyNumberFormat="1" applyFont="1" applyBorder="1" applyProtection="1">
      <protection hidden="1"/>
    </xf>
    <xf numFmtId="2" fontId="2" fillId="0" borderId="7" xfId="0" applyNumberFormat="1" applyFont="1" applyBorder="1" applyProtection="1">
      <protection hidden="1"/>
    </xf>
    <xf numFmtId="3" fontId="2" fillId="0" borderId="7" xfId="0" applyNumberFormat="1" applyFont="1" applyBorder="1" applyProtection="1">
      <protection hidden="1"/>
    </xf>
    <xf numFmtId="3" fontId="2" fillId="5" borderId="7" xfId="0" applyNumberFormat="1" applyFont="1" applyFill="1" applyBorder="1" applyProtection="1">
      <protection hidden="1"/>
    </xf>
    <xf numFmtId="3" fontId="2" fillId="3" borderId="7" xfId="0" applyNumberFormat="1" applyFont="1" applyFill="1" applyBorder="1" applyProtection="1">
      <protection hidden="1"/>
    </xf>
    <xf numFmtId="3" fontId="2" fillId="0" borderId="8" xfId="0" applyNumberFormat="1" applyFont="1" applyBorder="1" applyProtection="1">
      <protection hidden="1"/>
    </xf>
    <xf numFmtId="9" fontId="2" fillId="0" borderId="0" xfId="0" applyNumberFormat="1" applyFont="1" applyAlignment="1" applyProtection="1">
      <alignment horizontal="left"/>
      <protection hidden="1"/>
    </xf>
    <xf numFmtId="3" fontId="2" fillId="0" borderId="0" xfId="0" applyNumberFormat="1" applyFont="1" applyProtection="1">
      <protection hidden="1"/>
    </xf>
    <xf numFmtId="2" fontId="5" fillId="3" borderId="5" xfId="0" applyNumberFormat="1" applyFont="1" applyFill="1" applyBorder="1" applyAlignment="1" applyProtection="1">
      <alignment vertical="center" wrapText="1"/>
      <protection hidden="1"/>
    </xf>
    <xf numFmtId="2" fontId="2" fillId="3" borderId="5" xfId="0" applyNumberFormat="1" applyFont="1" applyFill="1" applyBorder="1" applyAlignment="1" applyProtection="1">
      <alignment vertical="center" wrapText="1"/>
      <protection hidden="1"/>
    </xf>
    <xf numFmtId="2" fontId="2" fillId="0" borderId="14" xfId="0" applyNumberFormat="1" applyFont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3" fontId="2" fillId="0" borderId="0" xfId="0" applyNumberFormat="1" applyFont="1" applyBorder="1" applyProtection="1">
      <protection hidden="1"/>
    </xf>
    <xf numFmtId="3" fontId="2" fillId="0" borderId="9" xfId="0" applyNumberFormat="1" applyFont="1" applyBorder="1" applyProtection="1">
      <protection hidden="1"/>
    </xf>
    <xf numFmtId="3" fontId="2" fillId="0" borderId="1" xfId="0" applyNumberFormat="1" applyFont="1" applyBorder="1" applyProtection="1">
      <protection hidden="1"/>
    </xf>
    <xf numFmtId="3" fontId="2" fillId="5" borderId="2" xfId="0" applyNumberFormat="1" applyFont="1" applyFill="1" applyBorder="1" applyProtection="1">
      <protection hidden="1"/>
    </xf>
    <xf numFmtId="3" fontId="2" fillId="3" borderId="2" xfId="0" applyNumberFormat="1" applyFont="1" applyFill="1" applyBorder="1" applyProtection="1">
      <protection hidden="1"/>
    </xf>
    <xf numFmtId="3" fontId="2" fillId="0" borderId="13" xfId="0" applyNumberFormat="1" applyFont="1" applyBorder="1" applyProtection="1">
      <protection hidden="1"/>
    </xf>
    <xf numFmtId="3" fontId="2" fillId="0" borderId="15" xfId="0" applyNumberFormat="1" applyFont="1" applyBorder="1" applyProtection="1">
      <protection hidden="1"/>
    </xf>
    <xf numFmtId="3" fontId="2" fillId="0" borderId="14" xfId="0" applyNumberFormat="1" applyFont="1" applyBorder="1" applyProtection="1">
      <protection hidden="1"/>
    </xf>
    <xf numFmtId="3" fontId="2" fillId="5" borderId="0" xfId="0" applyNumberFormat="1" applyFont="1" applyFill="1" applyBorder="1" applyProtection="1">
      <protection hidden="1"/>
    </xf>
    <xf numFmtId="3" fontId="2" fillId="3" borderId="0" xfId="0" applyNumberFormat="1" applyFont="1" applyFill="1" applyBorder="1" applyProtection="1">
      <protection hidden="1"/>
    </xf>
    <xf numFmtId="164" fontId="2" fillId="0" borderId="0" xfId="0" applyNumberFormat="1" applyFont="1" applyProtection="1">
      <protection hidden="1"/>
    </xf>
    <xf numFmtId="10" fontId="2" fillId="0" borderId="0" xfId="0" applyNumberFormat="1" applyFont="1" applyProtection="1">
      <protection hidden="1"/>
    </xf>
    <xf numFmtId="9" fontId="2" fillId="0" borderId="0" xfId="0" applyNumberFormat="1" applyFont="1" applyProtection="1">
      <protection hidden="1"/>
    </xf>
    <xf numFmtId="3" fontId="2" fillId="3" borderId="4" xfId="0" applyNumberFormat="1" applyFont="1" applyFill="1" applyBorder="1" applyProtection="1">
      <protection hidden="1"/>
    </xf>
    <xf numFmtId="3" fontId="9" fillId="3" borderId="4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2" fontId="2" fillId="4" borderId="0" xfId="0" applyNumberFormat="1" applyFont="1" applyFill="1" applyProtection="1">
      <protection hidden="1"/>
    </xf>
    <xf numFmtId="3" fontId="2" fillId="3" borderId="14" xfId="0" applyNumberFormat="1" applyFont="1" applyFill="1" applyBorder="1" applyProtection="1">
      <protection hidden="1"/>
    </xf>
    <xf numFmtId="3" fontId="2" fillId="5" borderId="15" xfId="0" applyNumberFormat="1" applyFont="1" applyFill="1" applyBorder="1" applyProtection="1">
      <protection hidden="1"/>
    </xf>
    <xf numFmtId="2" fontId="2" fillId="5" borderId="0" xfId="0" applyNumberFormat="1" applyFont="1" applyFill="1" applyProtection="1">
      <protection hidden="1"/>
    </xf>
    <xf numFmtId="3" fontId="2" fillId="5" borderId="14" xfId="0" applyNumberFormat="1" applyFont="1" applyFill="1" applyBorder="1" applyProtection="1">
      <protection hidden="1"/>
    </xf>
    <xf numFmtId="3" fontId="2" fillId="0" borderId="16" xfId="0" applyNumberFormat="1" applyFont="1" applyBorder="1" applyProtection="1">
      <protection hidden="1"/>
    </xf>
    <xf numFmtId="3" fontId="2" fillId="0" borderId="6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Protection="1">
      <protection hidden="1"/>
    </xf>
    <xf numFmtId="10" fontId="6" fillId="0" borderId="2" xfId="1" applyNumberFormat="1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8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2" fillId="0" borderId="1" xfId="0" applyFont="1" applyBorder="1" applyProtection="1">
      <protection hidden="1"/>
    </xf>
    <xf numFmtId="10" fontId="2" fillId="0" borderId="2" xfId="1" applyNumberFormat="1" applyFont="1" applyBorder="1" applyProtection="1">
      <protection hidden="1"/>
    </xf>
    <xf numFmtId="10" fontId="8" fillId="0" borderId="2" xfId="0" applyNumberFormat="1" applyFont="1" applyFill="1" applyBorder="1" applyProtection="1">
      <protection hidden="1"/>
    </xf>
    <xf numFmtId="10" fontId="6" fillId="0" borderId="2" xfId="0" applyNumberFormat="1" applyFont="1" applyBorder="1" applyProtection="1">
      <protection hidden="1"/>
    </xf>
    <xf numFmtId="10" fontId="6" fillId="0" borderId="3" xfId="0" applyNumberFormat="1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164" fontId="8" fillId="0" borderId="7" xfId="1" applyNumberFormat="1" applyFont="1" applyBorder="1" applyAlignment="1" applyProtection="1">
      <alignment horizontal="left"/>
      <protection hidden="1"/>
    </xf>
    <xf numFmtId="10" fontId="6" fillId="0" borderId="7" xfId="1" applyNumberFormat="1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8" fillId="0" borderId="7" xfId="0" applyFont="1" applyBorder="1" applyProtection="1">
      <protection hidden="1"/>
    </xf>
    <xf numFmtId="10" fontId="6" fillId="0" borderId="8" xfId="1" applyNumberFormat="1" applyFont="1" applyBorder="1" applyProtection="1">
      <protection hidden="1"/>
    </xf>
    <xf numFmtId="0" fontId="2" fillId="0" borderId="6" xfId="0" applyFont="1" applyBorder="1" applyProtection="1">
      <protection hidden="1"/>
    </xf>
    <xf numFmtId="10" fontId="2" fillId="0" borderId="7" xfId="1" applyNumberFormat="1" applyFont="1" applyBorder="1" applyProtection="1">
      <protection hidden="1"/>
    </xf>
    <xf numFmtId="10" fontId="8" fillId="0" borderId="7" xfId="0" applyNumberFormat="1" applyFont="1" applyFill="1" applyBorder="1" applyProtection="1">
      <protection hidden="1"/>
    </xf>
    <xf numFmtId="10" fontId="6" fillId="0" borderId="7" xfId="0" applyNumberFormat="1" applyFont="1" applyBorder="1" applyProtection="1">
      <protection hidden="1"/>
    </xf>
    <xf numFmtId="4" fontId="2" fillId="0" borderId="7" xfId="0" applyNumberFormat="1" applyFont="1" applyBorder="1" applyProtection="1">
      <protection hidden="1"/>
    </xf>
    <xf numFmtId="4" fontId="2" fillId="0" borderId="8" xfId="0" applyNumberFormat="1" applyFont="1" applyBorder="1" applyProtection="1">
      <protection hidden="1"/>
    </xf>
    <xf numFmtId="164" fontId="8" fillId="0" borderId="0" xfId="1" applyNumberFormat="1" applyFont="1" applyBorder="1" applyAlignment="1" applyProtection="1">
      <alignment horizontal="left"/>
      <protection hidden="1"/>
    </xf>
    <xf numFmtId="10" fontId="6" fillId="0" borderId="0" xfId="1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10" fontId="2" fillId="0" borderId="0" xfId="1" applyNumberFormat="1" applyFont="1" applyBorder="1" applyProtection="1">
      <protection hidden="1"/>
    </xf>
    <xf numFmtId="10" fontId="8" fillId="0" borderId="0" xfId="0" applyNumberFormat="1" applyFont="1" applyFill="1" applyBorder="1" applyProtection="1">
      <protection hidden="1"/>
    </xf>
    <xf numFmtId="10" fontId="6" fillId="0" borderId="0" xfId="0" applyNumberFormat="1" applyFont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49" fontId="2" fillId="0" borderId="0" xfId="0" applyNumberFormat="1" applyFont="1" applyProtection="1">
      <protection hidden="1"/>
    </xf>
    <xf numFmtId="0" fontId="2" fillId="6" borderId="1" xfId="0" applyFont="1" applyFill="1" applyBorder="1" applyProtection="1">
      <protection hidden="1"/>
    </xf>
    <xf numFmtId="0" fontId="5" fillId="6" borderId="2" xfId="0" applyFont="1" applyFill="1" applyBorder="1" applyProtection="1">
      <protection hidden="1"/>
    </xf>
    <xf numFmtId="0" fontId="2" fillId="6" borderId="2" xfId="0" applyFont="1" applyFill="1" applyBorder="1" applyProtection="1"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3" fontId="10" fillId="3" borderId="4" xfId="0" applyNumberFormat="1" applyFont="1" applyFill="1" applyBorder="1" applyProtection="1">
      <protection hidden="1"/>
    </xf>
    <xf numFmtId="3" fontId="5" fillId="5" borderId="4" xfId="0" applyNumberFormat="1" applyFont="1" applyFill="1" applyBorder="1" applyProtection="1">
      <protection hidden="1"/>
    </xf>
    <xf numFmtId="3" fontId="11" fillId="3" borderId="5" xfId="0" applyNumberFormat="1" applyFont="1" applyFill="1" applyBorder="1" applyAlignment="1" applyProtection="1">
      <alignment wrapText="1"/>
      <protection hidden="1"/>
    </xf>
    <xf numFmtId="165" fontId="2" fillId="0" borderId="0" xfId="0" applyNumberFormat="1" applyFont="1" applyAlignment="1" applyProtection="1">
      <alignment horizontal="right"/>
      <protection hidden="1"/>
    </xf>
    <xf numFmtId="10" fontId="2" fillId="0" borderId="7" xfId="0" applyNumberFormat="1" applyFont="1" applyBorder="1" applyAlignment="1" applyProtection="1">
      <alignment horizontal="right"/>
      <protection hidden="1"/>
    </xf>
    <xf numFmtId="14" fontId="2" fillId="0" borderId="2" xfId="0" applyNumberFormat="1" applyFont="1" applyBorder="1" applyAlignment="1" applyProtection="1">
      <alignment horizontal="center"/>
      <protection hidden="1"/>
    </xf>
    <xf numFmtId="2" fontId="3" fillId="2" borderId="1" xfId="0" applyNumberFormat="1" applyFont="1" applyFill="1" applyBorder="1" applyAlignment="1" applyProtection="1">
      <alignment horizontal="center"/>
      <protection hidden="1"/>
    </xf>
    <xf numFmtId="2" fontId="3" fillId="2" borderId="2" xfId="0" applyNumberFormat="1" applyFont="1" applyFill="1" applyBorder="1" applyAlignment="1" applyProtection="1">
      <alignment horizontal="center"/>
      <protection hidden="1"/>
    </xf>
    <xf numFmtId="2" fontId="3" fillId="2" borderId="3" xfId="0" applyNumberFormat="1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vertical="center" textRotation="90"/>
      <protection hidden="1"/>
    </xf>
    <xf numFmtId="0" fontId="3" fillId="2" borderId="13" xfId="0" applyFont="1" applyFill="1" applyBorder="1" applyAlignment="1" applyProtection="1">
      <alignment vertical="center" textRotation="90"/>
      <protection hidden="1"/>
    </xf>
    <xf numFmtId="0" fontId="3" fillId="2" borderId="14" xfId="0" applyFont="1" applyFill="1" applyBorder="1" applyAlignment="1" applyProtection="1">
      <alignment vertical="center" textRotation="90"/>
      <protection hidden="1"/>
    </xf>
    <xf numFmtId="0" fontId="3" fillId="2" borderId="16" xfId="0" applyFont="1" applyFill="1" applyBorder="1" applyAlignment="1" applyProtection="1">
      <alignment vertical="center" textRotation="90"/>
      <protection hidden="1"/>
    </xf>
    <xf numFmtId="3" fontId="3" fillId="3" borderId="10" xfId="0" applyNumberFormat="1" applyFont="1" applyFill="1" applyBorder="1" applyAlignment="1" applyProtection="1">
      <alignment horizontal="center" wrapText="1"/>
      <protection hidden="1"/>
    </xf>
    <xf numFmtId="3" fontId="4" fillId="3" borderId="11" xfId="0" applyNumberFormat="1" applyFont="1" applyFill="1" applyBorder="1" applyAlignment="1" applyProtection="1">
      <alignment horizontal="center" wrapText="1"/>
      <protection hidden="1"/>
    </xf>
    <xf numFmtId="3" fontId="4" fillId="3" borderId="12" xfId="0" applyNumberFormat="1" applyFont="1" applyFill="1" applyBorder="1" applyAlignment="1" applyProtection="1">
      <alignment horizontal="center" wrapText="1"/>
      <protection hidden="1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165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165" fontId="6" fillId="0" borderId="0" xfId="0" applyNumberFormat="1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CC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323850</xdr:colOff>
      <xdr:row>1</xdr:row>
      <xdr:rowOff>0</xdr:rowOff>
    </xdr:from>
    <xdr:to>
      <xdr:col>27</xdr:col>
      <xdr:colOff>200025</xdr:colOff>
      <xdr:row>2</xdr:row>
      <xdr:rowOff>66675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266700"/>
          <a:ext cx="895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E45"/>
  <sheetViews>
    <sheetView showGridLines="0" tabSelected="1" topLeftCell="A2" zoomScale="90" zoomScaleNormal="90" workbookViewId="0">
      <selection activeCell="B45" sqref="B45"/>
    </sheetView>
  </sheetViews>
  <sheetFormatPr baseColWidth="10" defaultRowHeight="15" x14ac:dyDescent="0.2"/>
  <cols>
    <col min="1" max="1" width="4.5546875" style="1" customWidth="1"/>
    <col min="2" max="2" width="2.88671875" style="1" customWidth="1"/>
    <col min="3" max="4" width="5.44140625" style="1" customWidth="1"/>
    <col min="5" max="5" width="9.77734375" style="1" customWidth="1"/>
    <col min="6" max="6" width="1.21875" style="1" customWidth="1"/>
    <col min="7" max="10" width="4.88671875" style="1" customWidth="1"/>
    <col min="11" max="12" width="6.21875" style="1" customWidth="1"/>
    <col min="13" max="15" width="4.88671875" style="1" customWidth="1"/>
    <col min="16" max="16" width="5.77734375" style="1" customWidth="1"/>
    <col min="17" max="23" width="4.88671875" style="1" customWidth="1"/>
    <col min="24" max="25" width="6.109375" style="1" customWidth="1"/>
    <col min="26" max="26" width="4.88671875" style="1" customWidth="1"/>
    <col min="27" max="27" width="7" style="1" customWidth="1"/>
    <col min="28" max="28" width="2.88671875" style="99" customWidth="1"/>
    <col min="29" max="29" width="2.33203125" style="1" customWidth="1"/>
    <col min="30" max="30" width="11.109375" style="1" hidden="1" customWidth="1"/>
    <col min="31" max="31" width="11.5546875" style="1" hidden="1" customWidth="1"/>
    <col min="32" max="32" width="11.5546875" style="1" customWidth="1"/>
    <col min="33" max="16384" width="11.5546875" style="1"/>
  </cols>
  <sheetData>
    <row r="1" spans="2:31" ht="21" customHeight="1" x14ac:dyDescent="0.25">
      <c r="AA1" s="2"/>
      <c r="AB1" s="98"/>
      <c r="AC1" s="3"/>
    </row>
    <row r="2" spans="2:31" ht="21" customHeight="1" x14ac:dyDescent="0.2">
      <c r="AA2" s="121"/>
      <c r="AB2" s="122"/>
      <c r="AC2" s="5"/>
    </row>
    <row r="3" spans="2:31" s="8" customFormat="1" ht="18" x14ac:dyDescent="0.25">
      <c r="B3" s="6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21"/>
      <c r="AB3" s="122"/>
      <c r="AC3" s="5"/>
    </row>
    <row r="4" spans="2:31" x14ac:dyDescent="0.2">
      <c r="B4" s="9" t="s">
        <v>5</v>
      </c>
      <c r="C4" s="9"/>
      <c r="D4" s="9"/>
      <c r="E4" s="9"/>
      <c r="F4" s="9"/>
      <c r="G4" s="9"/>
      <c r="H4" s="9"/>
      <c r="I4" s="9"/>
      <c r="J4" s="9" t="s">
        <v>21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21"/>
      <c r="AB4" s="122"/>
      <c r="AC4" s="5"/>
    </row>
    <row r="5" spans="2:31" ht="8.25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21"/>
      <c r="AB5" s="122"/>
      <c r="AC5" s="5"/>
    </row>
    <row r="6" spans="2:31" ht="16.5" thickBot="1" x14ac:dyDescent="0.3">
      <c r="B6" s="9"/>
      <c r="C6" s="10"/>
      <c r="D6" s="10"/>
      <c r="E6" s="111" t="s">
        <v>19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3"/>
      <c r="AA6" s="125"/>
      <c r="AB6" s="126"/>
      <c r="AC6" s="11"/>
    </row>
    <row r="7" spans="2:31" ht="15.75" thickBot="1" x14ac:dyDescent="0.25">
      <c r="B7" s="9"/>
      <c r="C7" s="10"/>
      <c r="D7" s="10"/>
      <c r="E7" s="12" t="s">
        <v>3</v>
      </c>
      <c r="F7" s="13"/>
      <c r="G7" s="14">
        <v>100</v>
      </c>
      <c r="H7" s="14">
        <v>200</v>
      </c>
      <c r="I7" s="14">
        <v>300</v>
      </c>
      <c r="J7" s="14">
        <v>400</v>
      </c>
      <c r="K7" s="14">
        <v>500</v>
      </c>
      <c r="L7" s="14">
        <v>600</v>
      </c>
      <c r="M7" s="14">
        <v>700</v>
      </c>
      <c r="N7" s="14">
        <v>800</v>
      </c>
      <c r="O7" s="14">
        <v>900</v>
      </c>
      <c r="P7" s="15">
        <v>1000</v>
      </c>
      <c r="Q7" s="14">
        <v>1100</v>
      </c>
      <c r="R7" s="14">
        <v>1200</v>
      </c>
      <c r="S7" s="14">
        <v>1300</v>
      </c>
      <c r="T7" s="14">
        <v>1400</v>
      </c>
      <c r="U7" s="16">
        <v>1500</v>
      </c>
      <c r="V7" s="14">
        <v>1600</v>
      </c>
      <c r="W7" s="14">
        <v>1700</v>
      </c>
      <c r="X7" s="14">
        <v>1800</v>
      </c>
      <c r="Y7" s="14">
        <v>1900</v>
      </c>
      <c r="Z7" s="17">
        <v>2000</v>
      </c>
      <c r="AA7" s="123"/>
      <c r="AB7" s="124"/>
      <c r="AC7" s="18"/>
    </row>
    <row r="8" spans="2:31" ht="17.25" customHeight="1" x14ac:dyDescent="0.2">
      <c r="B8" s="9"/>
      <c r="C8" s="10"/>
      <c r="D8" s="10"/>
      <c r="E8" s="19" t="s">
        <v>2</v>
      </c>
      <c r="F8" s="20"/>
      <c r="G8" s="21">
        <f>G7*$AE$19</f>
        <v>60</v>
      </c>
      <c r="H8" s="21">
        <f t="shared" ref="H8:Z8" si="0">H7*$AE$19</f>
        <v>120</v>
      </c>
      <c r="I8" s="21">
        <f t="shared" si="0"/>
        <v>180</v>
      </c>
      <c r="J8" s="21">
        <f t="shared" si="0"/>
        <v>240</v>
      </c>
      <c r="K8" s="21">
        <f t="shared" si="0"/>
        <v>300</v>
      </c>
      <c r="L8" s="21">
        <f t="shared" si="0"/>
        <v>360</v>
      </c>
      <c r="M8" s="21">
        <f t="shared" si="0"/>
        <v>420</v>
      </c>
      <c r="N8" s="21">
        <f t="shared" si="0"/>
        <v>480</v>
      </c>
      <c r="O8" s="21">
        <f t="shared" si="0"/>
        <v>540</v>
      </c>
      <c r="P8" s="22">
        <f t="shared" si="0"/>
        <v>600</v>
      </c>
      <c r="Q8" s="21">
        <f t="shared" si="0"/>
        <v>660</v>
      </c>
      <c r="R8" s="21">
        <f t="shared" si="0"/>
        <v>720</v>
      </c>
      <c r="S8" s="21">
        <f t="shared" si="0"/>
        <v>780</v>
      </c>
      <c r="T8" s="21">
        <f t="shared" si="0"/>
        <v>840</v>
      </c>
      <c r="U8" s="23">
        <f t="shared" si="0"/>
        <v>900</v>
      </c>
      <c r="V8" s="21">
        <f t="shared" si="0"/>
        <v>960</v>
      </c>
      <c r="W8" s="21">
        <f t="shared" si="0"/>
        <v>1020</v>
      </c>
      <c r="X8" s="21">
        <f t="shared" si="0"/>
        <v>1080</v>
      </c>
      <c r="Y8" s="21">
        <f t="shared" si="0"/>
        <v>1140</v>
      </c>
      <c r="Z8" s="24">
        <f t="shared" si="0"/>
        <v>1200</v>
      </c>
      <c r="AA8" s="25">
        <f>AE19</f>
        <v>0.6</v>
      </c>
    </row>
    <row r="9" spans="2:31" ht="7.5" customHeight="1" x14ac:dyDescent="0.2">
      <c r="B9" s="9"/>
      <c r="C9" s="10"/>
      <c r="D9" s="10"/>
      <c r="E9" s="10"/>
      <c r="F9" s="1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2:31" ht="32.25" customHeight="1" x14ac:dyDescent="0.25">
      <c r="B10" s="114" t="s">
        <v>20</v>
      </c>
      <c r="C10" s="27" t="s">
        <v>3</v>
      </c>
      <c r="D10" s="27" t="s">
        <v>4</v>
      </c>
      <c r="E10" s="28" t="s">
        <v>8</v>
      </c>
      <c r="F10" s="10"/>
      <c r="G10" s="118" t="s">
        <v>26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20"/>
      <c r="AA10" s="107" t="s">
        <v>27</v>
      </c>
    </row>
    <row r="11" spans="2:31" ht="7.5" customHeight="1" x14ac:dyDescent="0.2">
      <c r="B11" s="115"/>
      <c r="C11" s="29"/>
      <c r="D11" s="29"/>
      <c r="E11" s="30"/>
      <c r="F11" s="30"/>
      <c r="G11" s="3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2:31" x14ac:dyDescent="0.2">
      <c r="B12" s="115"/>
      <c r="C12" s="32">
        <v>100</v>
      </c>
      <c r="D12" s="32">
        <f>C12*(1-$AE$16)</f>
        <v>89.75</v>
      </c>
      <c r="E12" s="17">
        <f t="shared" ref="E12:E30" si="1">IF(C12*(1-$AE$20)&gt;=$AE$18,(C12*(1-$AE$20)-$AE$18)*0.4,0)</f>
        <v>0</v>
      </c>
      <c r="F12" s="10"/>
      <c r="G12" s="33">
        <f t="shared" ref="G12:P21" si="2">IF($E12&lt;G$8,(G$8-$E12)*(1-$AE$16),0)</f>
        <v>53.849999999999994</v>
      </c>
      <c r="H12" s="14">
        <f t="shared" si="2"/>
        <v>107.69999999999999</v>
      </c>
      <c r="I12" s="14">
        <f t="shared" si="2"/>
        <v>161.54999999999998</v>
      </c>
      <c r="J12" s="14">
        <f t="shared" si="2"/>
        <v>215.39999999999998</v>
      </c>
      <c r="K12" s="14">
        <f t="shared" si="2"/>
        <v>269.25</v>
      </c>
      <c r="L12" s="14">
        <f t="shared" si="2"/>
        <v>323.09999999999997</v>
      </c>
      <c r="M12" s="14">
        <f t="shared" si="2"/>
        <v>376.95</v>
      </c>
      <c r="N12" s="14">
        <f t="shared" si="2"/>
        <v>430.79999999999995</v>
      </c>
      <c r="O12" s="14">
        <f t="shared" si="2"/>
        <v>484.65</v>
      </c>
      <c r="P12" s="34">
        <f>IF($E12&lt;P$8,(P$8-$E12)*(1-$AE$16),0)</f>
        <v>538.5</v>
      </c>
      <c r="Q12" s="14">
        <f t="shared" ref="Q12:Z21" si="3">IF($E12&lt;Q$8,(Q$8-$E12)*(1-$AE$16),0)</f>
        <v>592.35</v>
      </c>
      <c r="R12" s="14">
        <f t="shared" si="3"/>
        <v>646.19999999999993</v>
      </c>
      <c r="S12" s="14">
        <f t="shared" si="3"/>
        <v>700.05</v>
      </c>
      <c r="T12" s="14">
        <f t="shared" si="3"/>
        <v>753.9</v>
      </c>
      <c r="U12" s="35">
        <f t="shared" si="3"/>
        <v>807.75</v>
      </c>
      <c r="V12" s="14">
        <f t="shared" si="3"/>
        <v>861.59999999999991</v>
      </c>
      <c r="W12" s="14">
        <f t="shared" si="3"/>
        <v>915.44999999999993</v>
      </c>
      <c r="X12" s="14">
        <f t="shared" si="3"/>
        <v>969.3</v>
      </c>
      <c r="Y12" s="14">
        <f t="shared" si="3"/>
        <v>1023.15</v>
      </c>
      <c r="Z12" s="17">
        <f t="shared" si="3"/>
        <v>1077</v>
      </c>
    </row>
    <row r="13" spans="2:31" x14ac:dyDescent="0.2">
      <c r="B13" s="115"/>
      <c r="C13" s="36">
        <v>200</v>
      </c>
      <c r="D13" s="36">
        <f t="shared" ref="D13:D31" si="4">C13*(1-$AE$16)</f>
        <v>179.5</v>
      </c>
      <c r="E13" s="37">
        <f t="shared" si="1"/>
        <v>0</v>
      </c>
      <c r="F13" s="10"/>
      <c r="G13" s="38">
        <f t="shared" si="2"/>
        <v>53.849999999999994</v>
      </c>
      <c r="H13" s="31">
        <f t="shared" si="2"/>
        <v>107.69999999999999</v>
      </c>
      <c r="I13" s="31">
        <f t="shared" si="2"/>
        <v>161.54999999999998</v>
      </c>
      <c r="J13" s="31">
        <f t="shared" si="2"/>
        <v>215.39999999999998</v>
      </c>
      <c r="K13" s="31">
        <f t="shared" si="2"/>
        <v>269.25</v>
      </c>
      <c r="L13" s="31">
        <f t="shared" si="2"/>
        <v>323.09999999999997</v>
      </c>
      <c r="M13" s="31">
        <f t="shared" si="2"/>
        <v>376.95</v>
      </c>
      <c r="N13" s="31">
        <f t="shared" si="2"/>
        <v>430.79999999999995</v>
      </c>
      <c r="O13" s="31">
        <f t="shared" si="2"/>
        <v>484.65</v>
      </c>
      <c r="P13" s="39">
        <f t="shared" si="2"/>
        <v>538.5</v>
      </c>
      <c r="Q13" s="31">
        <f t="shared" si="3"/>
        <v>592.35</v>
      </c>
      <c r="R13" s="31">
        <f t="shared" si="3"/>
        <v>646.19999999999993</v>
      </c>
      <c r="S13" s="31">
        <f t="shared" si="3"/>
        <v>700.05</v>
      </c>
      <c r="T13" s="31">
        <f t="shared" si="3"/>
        <v>753.9</v>
      </c>
      <c r="U13" s="40">
        <f t="shared" si="3"/>
        <v>807.75</v>
      </c>
      <c r="V13" s="31">
        <f t="shared" si="3"/>
        <v>861.59999999999991</v>
      </c>
      <c r="W13" s="31">
        <f t="shared" si="3"/>
        <v>915.44999999999993</v>
      </c>
      <c r="X13" s="31">
        <f t="shared" si="3"/>
        <v>969.3</v>
      </c>
      <c r="Y13" s="31">
        <f t="shared" si="3"/>
        <v>1023.15</v>
      </c>
      <c r="Z13" s="37">
        <f t="shared" si="3"/>
        <v>1077</v>
      </c>
    </row>
    <row r="14" spans="2:31" x14ac:dyDescent="0.2">
      <c r="B14" s="115"/>
      <c r="C14" s="36">
        <v>300</v>
      </c>
      <c r="D14" s="36">
        <f t="shared" si="4"/>
        <v>269.25</v>
      </c>
      <c r="E14" s="37">
        <f t="shared" si="1"/>
        <v>0</v>
      </c>
      <c r="F14" s="10"/>
      <c r="G14" s="38">
        <f t="shared" si="2"/>
        <v>53.849999999999994</v>
      </c>
      <c r="H14" s="31">
        <f t="shared" si="2"/>
        <v>107.69999999999999</v>
      </c>
      <c r="I14" s="31">
        <f t="shared" si="2"/>
        <v>161.54999999999998</v>
      </c>
      <c r="J14" s="31">
        <f t="shared" si="2"/>
        <v>215.39999999999998</v>
      </c>
      <c r="K14" s="31">
        <f t="shared" si="2"/>
        <v>269.25</v>
      </c>
      <c r="L14" s="31">
        <f t="shared" si="2"/>
        <v>323.09999999999997</v>
      </c>
      <c r="M14" s="31">
        <f t="shared" si="2"/>
        <v>376.95</v>
      </c>
      <c r="N14" s="31">
        <f t="shared" si="2"/>
        <v>430.79999999999995</v>
      </c>
      <c r="O14" s="31">
        <f t="shared" si="2"/>
        <v>484.65</v>
      </c>
      <c r="P14" s="39">
        <f t="shared" si="2"/>
        <v>538.5</v>
      </c>
      <c r="Q14" s="31">
        <f t="shared" si="3"/>
        <v>592.35</v>
      </c>
      <c r="R14" s="31">
        <f t="shared" si="3"/>
        <v>646.19999999999993</v>
      </c>
      <c r="S14" s="31">
        <f t="shared" si="3"/>
        <v>700.05</v>
      </c>
      <c r="T14" s="31">
        <f t="shared" si="3"/>
        <v>753.9</v>
      </c>
      <c r="U14" s="40">
        <f t="shared" si="3"/>
        <v>807.75</v>
      </c>
      <c r="V14" s="31">
        <f t="shared" si="3"/>
        <v>861.59999999999991</v>
      </c>
      <c r="W14" s="31">
        <f t="shared" si="3"/>
        <v>915.44999999999993</v>
      </c>
      <c r="X14" s="31">
        <f t="shared" si="3"/>
        <v>969.3</v>
      </c>
      <c r="Y14" s="31">
        <f t="shared" si="3"/>
        <v>1023.15</v>
      </c>
      <c r="Z14" s="37">
        <f t="shared" si="3"/>
        <v>1077</v>
      </c>
      <c r="AD14" s="9" t="s">
        <v>0</v>
      </c>
      <c r="AE14" s="41">
        <v>0.155</v>
      </c>
    </row>
    <row r="15" spans="2:31" x14ac:dyDescent="0.2">
      <c r="B15" s="115"/>
      <c r="C15" s="36">
        <v>400</v>
      </c>
      <c r="D15" s="36">
        <f t="shared" si="4"/>
        <v>359</v>
      </c>
      <c r="E15" s="37">
        <f t="shared" si="1"/>
        <v>0</v>
      </c>
      <c r="F15" s="10"/>
      <c r="G15" s="38">
        <f t="shared" si="2"/>
        <v>53.849999999999994</v>
      </c>
      <c r="H15" s="31">
        <f t="shared" si="2"/>
        <v>107.69999999999999</v>
      </c>
      <c r="I15" s="31">
        <f t="shared" si="2"/>
        <v>161.54999999999998</v>
      </c>
      <c r="J15" s="31">
        <f t="shared" si="2"/>
        <v>215.39999999999998</v>
      </c>
      <c r="K15" s="31">
        <f t="shared" si="2"/>
        <v>269.25</v>
      </c>
      <c r="L15" s="31">
        <f t="shared" si="2"/>
        <v>323.09999999999997</v>
      </c>
      <c r="M15" s="31">
        <f t="shared" si="2"/>
        <v>376.95</v>
      </c>
      <c r="N15" s="31">
        <f t="shared" si="2"/>
        <v>430.79999999999995</v>
      </c>
      <c r="O15" s="31">
        <f t="shared" si="2"/>
        <v>484.65</v>
      </c>
      <c r="P15" s="39">
        <f t="shared" si="2"/>
        <v>538.5</v>
      </c>
      <c r="Q15" s="31">
        <f t="shared" si="3"/>
        <v>592.35</v>
      </c>
      <c r="R15" s="31">
        <f t="shared" si="3"/>
        <v>646.19999999999993</v>
      </c>
      <c r="S15" s="31">
        <f t="shared" si="3"/>
        <v>700.05</v>
      </c>
      <c r="T15" s="31">
        <f t="shared" si="3"/>
        <v>753.9</v>
      </c>
      <c r="U15" s="40">
        <f t="shared" si="3"/>
        <v>807.75</v>
      </c>
      <c r="V15" s="31">
        <f t="shared" si="3"/>
        <v>861.59999999999991</v>
      </c>
      <c r="W15" s="31">
        <f t="shared" si="3"/>
        <v>915.44999999999993</v>
      </c>
      <c r="X15" s="31">
        <f t="shared" si="3"/>
        <v>969.3</v>
      </c>
      <c r="Y15" s="31">
        <f t="shared" si="3"/>
        <v>1023.15</v>
      </c>
      <c r="Z15" s="37">
        <f t="shared" si="3"/>
        <v>1077</v>
      </c>
      <c r="AD15" s="9" t="s">
        <v>1</v>
      </c>
      <c r="AE15" s="42">
        <v>2.0500000000000001E-2</v>
      </c>
    </row>
    <row r="16" spans="2:31" x14ac:dyDescent="0.2">
      <c r="B16" s="115"/>
      <c r="C16" s="36">
        <v>500</v>
      </c>
      <c r="D16" s="36">
        <f t="shared" si="4"/>
        <v>448.75</v>
      </c>
      <c r="E16" s="37">
        <f t="shared" si="1"/>
        <v>0</v>
      </c>
      <c r="F16" s="10"/>
      <c r="G16" s="38">
        <f t="shared" si="2"/>
        <v>53.849999999999994</v>
      </c>
      <c r="H16" s="31">
        <f t="shared" si="2"/>
        <v>107.69999999999999</v>
      </c>
      <c r="I16" s="31">
        <f t="shared" si="2"/>
        <v>161.54999999999998</v>
      </c>
      <c r="J16" s="31">
        <f t="shared" si="2"/>
        <v>215.39999999999998</v>
      </c>
      <c r="K16" s="31">
        <f t="shared" si="2"/>
        <v>269.25</v>
      </c>
      <c r="L16" s="31">
        <f t="shared" si="2"/>
        <v>323.09999999999997</v>
      </c>
      <c r="M16" s="31">
        <f t="shared" si="2"/>
        <v>376.95</v>
      </c>
      <c r="N16" s="31">
        <f t="shared" si="2"/>
        <v>430.79999999999995</v>
      </c>
      <c r="O16" s="31">
        <f t="shared" si="2"/>
        <v>484.65</v>
      </c>
      <c r="P16" s="39">
        <f t="shared" si="2"/>
        <v>538.5</v>
      </c>
      <c r="Q16" s="31">
        <f t="shared" si="3"/>
        <v>592.35</v>
      </c>
      <c r="R16" s="31">
        <f t="shared" si="3"/>
        <v>646.19999999999993</v>
      </c>
      <c r="S16" s="31">
        <f t="shared" si="3"/>
        <v>700.05</v>
      </c>
      <c r="T16" s="31">
        <f t="shared" si="3"/>
        <v>753.9</v>
      </c>
      <c r="U16" s="40">
        <f t="shared" si="3"/>
        <v>807.75</v>
      </c>
      <c r="V16" s="31">
        <f t="shared" si="3"/>
        <v>861.59999999999991</v>
      </c>
      <c r="W16" s="31">
        <f t="shared" si="3"/>
        <v>915.44999999999993</v>
      </c>
      <c r="X16" s="31">
        <f t="shared" si="3"/>
        <v>969.3</v>
      </c>
      <c r="Y16" s="31">
        <f t="shared" si="3"/>
        <v>1023.15</v>
      </c>
      <c r="Z16" s="37">
        <f t="shared" si="3"/>
        <v>1077</v>
      </c>
      <c r="AD16" s="9" t="s">
        <v>17</v>
      </c>
      <c r="AE16" s="42">
        <f>(AE14-0.9%)/2+0.9%+AE15</f>
        <v>0.10249999999999999</v>
      </c>
    </row>
    <row r="17" spans="2:31" x14ac:dyDescent="0.2">
      <c r="B17" s="115"/>
      <c r="C17" s="36">
        <v>600</v>
      </c>
      <c r="D17" s="36">
        <f t="shared" si="4"/>
        <v>538.5</v>
      </c>
      <c r="E17" s="37">
        <f t="shared" si="1"/>
        <v>0</v>
      </c>
      <c r="F17" s="10"/>
      <c r="G17" s="38">
        <f t="shared" si="2"/>
        <v>53.849999999999994</v>
      </c>
      <c r="H17" s="31">
        <f t="shared" si="2"/>
        <v>107.69999999999999</v>
      </c>
      <c r="I17" s="31">
        <f t="shared" si="2"/>
        <v>161.54999999999998</v>
      </c>
      <c r="J17" s="31">
        <f t="shared" si="2"/>
        <v>215.39999999999998</v>
      </c>
      <c r="K17" s="31">
        <f t="shared" si="2"/>
        <v>269.25</v>
      </c>
      <c r="L17" s="31">
        <f t="shared" si="2"/>
        <v>323.09999999999997</v>
      </c>
      <c r="M17" s="31">
        <f t="shared" si="2"/>
        <v>376.95</v>
      </c>
      <c r="N17" s="31">
        <f t="shared" si="2"/>
        <v>430.79999999999995</v>
      </c>
      <c r="O17" s="31">
        <f t="shared" si="2"/>
        <v>484.65</v>
      </c>
      <c r="P17" s="39">
        <f t="shared" si="2"/>
        <v>538.5</v>
      </c>
      <c r="Q17" s="31">
        <f t="shared" si="3"/>
        <v>592.35</v>
      </c>
      <c r="R17" s="31">
        <f t="shared" si="3"/>
        <v>646.19999999999993</v>
      </c>
      <c r="S17" s="31">
        <f t="shared" si="3"/>
        <v>700.05</v>
      </c>
      <c r="T17" s="31">
        <f t="shared" si="3"/>
        <v>753.9</v>
      </c>
      <c r="U17" s="40">
        <f t="shared" si="3"/>
        <v>807.75</v>
      </c>
      <c r="V17" s="31">
        <f t="shared" si="3"/>
        <v>861.59999999999991</v>
      </c>
      <c r="W17" s="31">
        <f t="shared" si="3"/>
        <v>915.44999999999993</v>
      </c>
      <c r="X17" s="31">
        <f t="shared" si="3"/>
        <v>969.3</v>
      </c>
      <c r="Y17" s="31">
        <f t="shared" si="3"/>
        <v>1023.15</v>
      </c>
      <c r="Z17" s="37">
        <f t="shared" si="3"/>
        <v>1077</v>
      </c>
      <c r="AD17" s="9" t="s">
        <v>15</v>
      </c>
      <c r="AE17" s="10">
        <f>AE18/26.4</f>
        <v>28.070075757575758</v>
      </c>
    </row>
    <row r="18" spans="2:31" x14ac:dyDescent="0.2">
      <c r="B18" s="115"/>
      <c r="C18" s="36">
        <v>700</v>
      </c>
      <c r="D18" s="36">
        <f t="shared" si="4"/>
        <v>628.25</v>
      </c>
      <c r="E18" s="37">
        <f t="shared" si="1"/>
        <v>0</v>
      </c>
      <c r="F18" s="10"/>
      <c r="G18" s="38">
        <f t="shared" si="2"/>
        <v>53.849999999999994</v>
      </c>
      <c r="H18" s="31">
        <f t="shared" si="2"/>
        <v>107.69999999999999</v>
      </c>
      <c r="I18" s="31">
        <f t="shared" si="2"/>
        <v>161.54999999999998</v>
      </c>
      <c r="J18" s="31">
        <f t="shared" si="2"/>
        <v>215.39999999999998</v>
      </c>
      <c r="K18" s="31">
        <f t="shared" si="2"/>
        <v>269.25</v>
      </c>
      <c r="L18" s="31">
        <f t="shared" si="2"/>
        <v>323.09999999999997</v>
      </c>
      <c r="M18" s="31">
        <f t="shared" si="2"/>
        <v>376.95</v>
      </c>
      <c r="N18" s="31">
        <f t="shared" si="2"/>
        <v>430.79999999999995</v>
      </c>
      <c r="O18" s="31">
        <f t="shared" si="2"/>
        <v>484.65</v>
      </c>
      <c r="P18" s="39">
        <f t="shared" si="2"/>
        <v>538.5</v>
      </c>
      <c r="Q18" s="31">
        <f t="shared" si="3"/>
        <v>592.35</v>
      </c>
      <c r="R18" s="31">
        <f t="shared" si="3"/>
        <v>646.19999999999993</v>
      </c>
      <c r="S18" s="31">
        <f t="shared" si="3"/>
        <v>700.05</v>
      </c>
      <c r="T18" s="31">
        <f t="shared" si="3"/>
        <v>753.9</v>
      </c>
      <c r="U18" s="40">
        <f t="shared" si="3"/>
        <v>807.75</v>
      </c>
      <c r="V18" s="31">
        <f t="shared" si="3"/>
        <v>861.59999999999991</v>
      </c>
      <c r="W18" s="31">
        <f t="shared" si="3"/>
        <v>915.44999999999993</v>
      </c>
      <c r="X18" s="31">
        <f t="shared" si="3"/>
        <v>969.3</v>
      </c>
      <c r="Y18" s="31">
        <f t="shared" si="3"/>
        <v>1023.15</v>
      </c>
      <c r="Z18" s="37">
        <f t="shared" si="3"/>
        <v>1077</v>
      </c>
      <c r="AD18" s="9" t="s">
        <v>13</v>
      </c>
      <c r="AE18" s="9">
        <v>741.05</v>
      </c>
    </row>
    <row r="19" spans="2:31" x14ac:dyDescent="0.2">
      <c r="B19" s="115"/>
      <c r="C19" s="36">
        <v>800</v>
      </c>
      <c r="D19" s="36">
        <f t="shared" si="4"/>
        <v>718</v>
      </c>
      <c r="E19" s="37">
        <f t="shared" si="1"/>
        <v>0</v>
      </c>
      <c r="F19" s="10"/>
      <c r="G19" s="38">
        <f t="shared" si="2"/>
        <v>53.849999999999994</v>
      </c>
      <c r="H19" s="31">
        <f t="shared" si="2"/>
        <v>107.69999999999999</v>
      </c>
      <c r="I19" s="31">
        <f t="shared" si="2"/>
        <v>161.54999999999998</v>
      </c>
      <c r="J19" s="31">
        <f t="shared" si="2"/>
        <v>215.39999999999998</v>
      </c>
      <c r="K19" s="31">
        <f t="shared" si="2"/>
        <v>269.25</v>
      </c>
      <c r="L19" s="31">
        <f t="shared" si="2"/>
        <v>323.09999999999997</v>
      </c>
      <c r="M19" s="31">
        <f t="shared" si="2"/>
        <v>376.95</v>
      </c>
      <c r="N19" s="31">
        <f t="shared" si="2"/>
        <v>430.79999999999995</v>
      </c>
      <c r="O19" s="31">
        <f t="shared" si="2"/>
        <v>484.65</v>
      </c>
      <c r="P19" s="39">
        <f t="shared" si="2"/>
        <v>538.5</v>
      </c>
      <c r="Q19" s="31">
        <f t="shared" si="3"/>
        <v>592.35</v>
      </c>
      <c r="R19" s="31">
        <f t="shared" si="3"/>
        <v>646.19999999999993</v>
      </c>
      <c r="S19" s="31">
        <f t="shared" si="3"/>
        <v>700.05</v>
      </c>
      <c r="T19" s="31">
        <f t="shared" si="3"/>
        <v>753.9</v>
      </c>
      <c r="U19" s="40">
        <f t="shared" si="3"/>
        <v>807.75</v>
      </c>
      <c r="V19" s="31">
        <f t="shared" si="3"/>
        <v>861.59999999999991</v>
      </c>
      <c r="W19" s="31">
        <f t="shared" si="3"/>
        <v>915.44999999999993</v>
      </c>
      <c r="X19" s="31">
        <f t="shared" si="3"/>
        <v>969.3</v>
      </c>
      <c r="Y19" s="31">
        <f t="shared" si="3"/>
        <v>1023.15</v>
      </c>
      <c r="Z19" s="37">
        <f t="shared" si="3"/>
        <v>1077</v>
      </c>
      <c r="AD19" s="9" t="s">
        <v>18</v>
      </c>
      <c r="AE19" s="43">
        <v>0.6</v>
      </c>
    </row>
    <row r="20" spans="2:31" ht="15.75" thickBot="1" x14ac:dyDescent="0.25">
      <c r="B20" s="115"/>
      <c r="C20" s="36">
        <v>900</v>
      </c>
      <c r="D20" s="36">
        <f t="shared" si="4"/>
        <v>807.75</v>
      </c>
      <c r="E20" s="37">
        <f t="shared" si="1"/>
        <v>13.180000000000019</v>
      </c>
      <c r="F20" s="10"/>
      <c r="G20" s="38">
        <f t="shared" si="2"/>
        <v>42.020949999999978</v>
      </c>
      <c r="H20" s="31">
        <f t="shared" si="2"/>
        <v>95.870949999999979</v>
      </c>
      <c r="I20" s="31">
        <f t="shared" si="2"/>
        <v>149.72094999999999</v>
      </c>
      <c r="J20" s="31">
        <f t="shared" si="2"/>
        <v>203.57094999999998</v>
      </c>
      <c r="K20" s="31">
        <f t="shared" si="2"/>
        <v>257.42095</v>
      </c>
      <c r="L20" s="31">
        <f t="shared" si="2"/>
        <v>311.27094999999997</v>
      </c>
      <c r="M20" s="31">
        <f t="shared" si="2"/>
        <v>365.12094999999999</v>
      </c>
      <c r="N20" s="31">
        <f t="shared" si="2"/>
        <v>418.97094999999996</v>
      </c>
      <c r="O20" s="31">
        <f t="shared" si="2"/>
        <v>472.82094999999993</v>
      </c>
      <c r="P20" s="39">
        <f t="shared" si="2"/>
        <v>526.67094999999995</v>
      </c>
      <c r="Q20" s="31">
        <f t="shared" si="3"/>
        <v>580.52094999999997</v>
      </c>
      <c r="R20" s="31">
        <f t="shared" si="3"/>
        <v>634.37094999999988</v>
      </c>
      <c r="S20" s="31">
        <f t="shared" si="3"/>
        <v>688.2209499999999</v>
      </c>
      <c r="T20" s="31">
        <f t="shared" si="3"/>
        <v>742.07094999999993</v>
      </c>
      <c r="U20" s="40">
        <f t="shared" si="3"/>
        <v>795.92094999999995</v>
      </c>
      <c r="V20" s="31">
        <f t="shared" si="3"/>
        <v>849.77094999999986</v>
      </c>
      <c r="W20" s="31">
        <f t="shared" si="3"/>
        <v>903.62094999999988</v>
      </c>
      <c r="X20" s="31">
        <f t="shared" si="3"/>
        <v>957.4709499999999</v>
      </c>
      <c r="Y20" s="31">
        <f t="shared" si="3"/>
        <v>1011.3209499999999</v>
      </c>
      <c r="Z20" s="37">
        <f t="shared" si="3"/>
        <v>1065.1709499999999</v>
      </c>
      <c r="AA20" s="97"/>
      <c r="AD20" s="9" t="s">
        <v>16</v>
      </c>
      <c r="AE20" s="41">
        <v>0.14000000000000001</v>
      </c>
    </row>
    <row r="21" spans="2:31" ht="15.75" thickBot="1" x14ac:dyDescent="0.25">
      <c r="B21" s="116"/>
      <c r="C21" s="44">
        <v>1000</v>
      </c>
      <c r="D21" s="45">
        <f t="shared" si="4"/>
        <v>897.5</v>
      </c>
      <c r="E21" s="46">
        <f t="shared" si="1"/>
        <v>47.58000000000002</v>
      </c>
      <c r="F21" s="47"/>
      <c r="G21" s="48">
        <f t="shared" si="2"/>
        <v>11.146949999999983</v>
      </c>
      <c r="H21" s="40">
        <f t="shared" si="2"/>
        <v>64.996949999999984</v>
      </c>
      <c r="I21" s="40">
        <f t="shared" si="2"/>
        <v>118.84694999999998</v>
      </c>
      <c r="J21" s="40">
        <f t="shared" si="2"/>
        <v>172.69694999999999</v>
      </c>
      <c r="K21" s="40">
        <f t="shared" si="2"/>
        <v>226.54694999999998</v>
      </c>
      <c r="L21" s="40">
        <f t="shared" si="2"/>
        <v>280.39694999999995</v>
      </c>
      <c r="M21" s="40">
        <f t="shared" si="2"/>
        <v>334.24694999999997</v>
      </c>
      <c r="N21" s="40">
        <f t="shared" si="2"/>
        <v>388.09694999999994</v>
      </c>
      <c r="O21" s="40">
        <f t="shared" si="2"/>
        <v>441.94694999999996</v>
      </c>
      <c r="P21" s="39">
        <f t="shared" si="2"/>
        <v>495.79694999999992</v>
      </c>
      <c r="Q21" s="40">
        <f t="shared" si="3"/>
        <v>549.64694999999995</v>
      </c>
      <c r="R21" s="40">
        <f t="shared" si="3"/>
        <v>603.49694999999997</v>
      </c>
      <c r="S21" s="40">
        <f t="shared" si="3"/>
        <v>657.34694999999999</v>
      </c>
      <c r="T21" s="40">
        <f t="shared" si="3"/>
        <v>711.1969499999999</v>
      </c>
      <c r="U21" s="45">
        <f t="shared" si="3"/>
        <v>765.04694999999992</v>
      </c>
      <c r="V21" s="31">
        <f t="shared" si="3"/>
        <v>818.89694999999995</v>
      </c>
      <c r="W21" s="31">
        <f t="shared" si="3"/>
        <v>872.74694999999997</v>
      </c>
      <c r="X21" s="31">
        <f t="shared" si="3"/>
        <v>926.59694999999999</v>
      </c>
      <c r="Y21" s="31">
        <f t="shared" si="3"/>
        <v>980.44695000000002</v>
      </c>
      <c r="Z21" s="31">
        <f t="shared" si="3"/>
        <v>1034.2969499999999</v>
      </c>
      <c r="AA21" s="105">
        <f>SUM(ROUND(D21,0)+ROUND(U21,0))</f>
        <v>1663</v>
      </c>
      <c r="AB21" s="96" t="s">
        <v>28</v>
      </c>
    </row>
    <row r="22" spans="2:31" x14ac:dyDescent="0.2">
      <c r="B22" s="115"/>
      <c r="C22" s="36">
        <v>1100</v>
      </c>
      <c r="D22" s="36">
        <f t="shared" si="4"/>
        <v>987.25</v>
      </c>
      <c r="E22" s="37">
        <f t="shared" si="1"/>
        <v>81.980000000000018</v>
      </c>
      <c r="F22" s="10"/>
      <c r="G22" s="38">
        <f t="shared" ref="G22:P31" si="5">IF($E22&lt;G$8,(G$8-$E22)*(1-$AE$16),0)</f>
        <v>0</v>
      </c>
      <c r="H22" s="31">
        <f t="shared" si="5"/>
        <v>34.122949999999982</v>
      </c>
      <c r="I22" s="31">
        <f t="shared" si="5"/>
        <v>87.972949999999983</v>
      </c>
      <c r="J22" s="31">
        <f t="shared" si="5"/>
        <v>141.82294999999999</v>
      </c>
      <c r="K22" s="31">
        <f t="shared" si="5"/>
        <v>195.67294999999999</v>
      </c>
      <c r="L22" s="31">
        <f t="shared" si="5"/>
        <v>249.52294999999998</v>
      </c>
      <c r="M22" s="31">
        <f t="shared" si="5"/>
        <v>303.37294999999995</v>
      </c>
      <c r="N22" s="31">
        <f t="shared" si="5"/>
        <v>357.22294999999997</v>
      </c>
      <c r="O22" s="31">
        <f t="shared" si="5"/>
        <v>411.07294999999999</v>
      </c>
      <c r="P22" s="39">
        <f t="shared" si="5"/>
        <v>464.92294999999996</v>
      </c>
      <c r="Q22" s="31">
        <f t="shared" ref="Q22:Z31" si="6">IF($E22&lt;Q$8,(Q$8-$E22)*(1-$AE$16),0)</f>
        <v>518.77294999999992</v>
      </c>
      <c r="R22" s="31">
        <f t="shared" si="6"/>
        <v>572.62294999999995</v>
      </c>
      <c r="S22" s="31">
        <f t="shared" si="6"/>
        <v>626.47294999999997</v>
      </c>
      <c r="T22" s="31">
        <f t="shared" si="6"/>
        <v>680.32294999999999</v>
      </c>
      <c r="U22" s="31">
        <f t="shared" si="6"/>
        <v>734.1729499999999</v>
      </c>
      <c r="V22" s="31">
        <f t="shared" si="6"/>
        <v>788.02294999999992</v>
      </c>
      <c r="W22" s="31">
        <f t="shared" si="6"/>
        <v>841.87294999999995</v>
      </c>
      <c r="X22" s="31">
        <f t="shared" si="6"/>
        <v>895.72294999999997</v>
      </c>
      <c r="Y22" s="31">
        <f t="shared" si="6"/>
        <v>949.57294999999999</v>
      </c>
      <c r="Z22" s="37">
        <f t="shared" si="6"/>
        <v>1003.4229499999999</v>
      </c>
    </row>
    <row r="23" spans="2:31" x14ac:dyDescent="0.2">
      <c r="B23" s="115"/>
      <c r="C23" s="36">
        <v>1200</v>
      </c>
      <c r="D23" s="36">
        <f t="shared" si="4"/>
        <v>1077</v>
      </c>
      <c r="E23" s="37">
        <f t="shared" si="1"/>
        <v>116.38000000000002</v>
      </c>
      <c r="F23" s="10"/>
      <c r="G23" s="38">
        <f t="shared" si="5"/>
        <v>0</v>
      </c>
      <c r="H23" s="31">
        <f t="shared" si="5"/>
        <v>3.2489499999999785</v>
      </c>
      <c r="I23" s="31">
        <f t="shared" si="5"/>
        <v>57.098949999999974</v>
      </c>
      <c r="J23" s="31">
        <f t="shared" si="5"/>
        <v>110.94894999999997</v>
      </c>
      <c r="K23" s="31">
        <f t="shared" si="5"/>
        <v>164.79894999999996</v>
      </c>
      <c r="L23" s="31">
        <f t="shared" si="5"/>
        <v>218.64894999999996</v>
      </c>
      <c r="M23" s="31">
        <f t="shared" si="5"/>
        <v>272.49894999999998</v>
      </c>
      <c r="N23" s="31">
        <f t="shared" si="5"/>
        <v>326.34895</v>
      </c>
      <c r="O23" s="31">
        <f t="shared" si="5"/>
        <v>380.19894999999997</v>
      </c>
      <c r="P23" s="39">
        <f t="shared" si="5"/>
        <v>434.04894999999999</v>
      </c>
      <c r="Q23" s="31">
        <f t="shared" si="6"/>
        <v>487.89894999999996</v>
      </c>
      <c r="R23" s="31">
        <f t="shared" si="6"/>
        <v>541.74895000000004</v>
      </c>
      <c r="S23" s="31">
        <f t="shared" si="6"/>
        <v>595.59894999999995</v>
      </c>
      <c r="T23" s="31">
        <f t="shared" si="6"/>
        <v>649.44894999999997</v>
      </c>
      <c r="U23" s="31">
        <f t="shared" si="6"/>
        <v>703.29894999999999</v>
      </c>
      <c r="V23" s="31">
        <f t="shared" si="6"/>
        <v>757.14895000000001</v>
      </c>
      <c r="W23" s="31">
        <f t="shared" si="6"/>
        <v>810.99894999999992</v>
      </c>
      <c r="X23" s="31">
        <f t="shared" si="6"/>
        <v>864.84894999999995</v>
      </c>
      <c r="Y23" s="31">
        <f t="shared" si="6"/>
        <v>918.69894999999997</v>
      </c>
      <c r="Z23" s="37">
        <f t="shared" si="6"/>
        <v>972.54894999999988</v>
      </c>
    </row>
    <row r="24" spans="2:31" x14ac:dyDescent="0.2">
      <c r="B24" s="115"/>
      <c r="C24" s="36">
        <v>1300</v>
      </c>
      <c r="D24" s="36">
        <f t="shared" si="4"/>
        <v>1166.75</v>
      </c>
      <c r="E24" s="37">
        <f t="shared" si="1"/>
        <v>150.78000000000003</v>
      </c>
      <c r="F24" s="10"/>
      <c r="G24" s="38">
        <f t="shared" si="5"/>
        <v>0</v>
      </c>
      <c r="H24" s="31">
        <f t="shared" si="5"/>
        <v>0</v>
      </c>
      <c r="I24" s="31">
        <f t="shared" si="5"/>
        <v>26.224949999999971</v>
      </c>
      <c r="J24" s="31">
        <f t="shared" si="5"/>
        <v>80.074949999999973</v>
      </c>
      <c r="K24" s="31">
        <f t="shared" si="5"/>
        <v>133.92494999999997</v>
      </c>
      <c r="L24" s="31">
        <f t="shared" si="5"/>
        <v>187.77494999999996</v>
      </c>
      <c r="M24" s="31">
        <f t="shared" si="5"/>
        <v>241.62494999999996</v>
      </c>
      <c r="N24" s="31">
        <f t="shared" si="5"/>
        <v>295.47494999999998</v>
      </c>
      <c r="O24" s="31">
        <f t="shared" si="5"/>
        <v>349.32494999999994</v>
      </c>
      <c r="P24" s="39">
        <f t="shared" si="5"/>
        <v>403.17494999999997</v>
      </c>
      <c r="Q24" s="31">
        <f t="shared" si="6"/>
        <v>457.02494999999993</v>
      </c>
      <c r="R24" s="31">
        <f t="shared" si="6"/>
        <v>510.87495000000001</v>
      </c>
      <c r="S24" s="31">
        <f t="shared" si="6"/>
        <v>564.72495000000004</v>
      </c>
      <c r="T24" s="31">
        <f t="shared" si="6"/>
        <v>618.57494999999994</v>
      </c>
      <c r="U24" s="31">
        <f t="shared" si="6"/>
        <v>672.42494999999997</v>
      </c>
      <c r="V24" s="31">
        <f t="shared" si="6"/>
        <v>726.27494999999999</v>
      </c>
      <c r="W24" s="31">
        <f t="shared" si="6"/>
        <v>780.12495000000001</v>
      </c>
      <c r="X24" s="31">
        <f t="shared" si="6"/>
        <v>833.97495000000004</v>
      </c>
      <c r="Y24" s="31">
        <f t="shared" si="6"/>
        <v>887.82494999999994</v>
      </c>
      <c r="Z24" s="37">
        <f t="shared" si="6"/>
        <v>941.67494999999997</v>
      </c>
    </row>
    <row r="25" spans="2:31" ht="15.75" thickBot="1" x14ac:dyDescent="0.25">
      <c r="B25" s="115"/>
      <c r="C25" s="36">
        <v>1400</v>
      </c>
      <c r="D25" s="36">
        <f t="shared" si="4"/>
        <v>1256.5</v>
      </c>
      <c r="E25" s="37">
        <f t="shared" si="1"/>
        <v>185.18000000000004</v>
      </c>
      <c r="F25" s="10"/>
      <c r="G25" s="38">
        <f t="shared" si="5"/>
        <v>0</v>
      </c>
      <c r="H25" s="31">
        <f t="shared" si="5"/>
        <v>0</v>
      </c>
      <c r="I25" s="31">
        <f t="shared" si="5"/>
        <v>0</v>
      </c>
      <c r="J25" s="31">
        <f t="shared" si="5"/>
        <v>49.200949999999963</v>
      </c>
      <c r="K25" s="31">
        <f t="shared" si="5"/>
        <v>103.05094999999996</v>
      </c>
      <c r="L25" s="31">
        <f t="shared" si="5"/>
        <v>156.90094999999997</v>
      </c>
      <c r="M25" s="31">
        <f t="shared" si="5"/>
        <v>210.75094999999996</v>
      </c>
      <c r="N25" s="31">
        <f t="shared" si="5"/>
        <v>264.60094999999995</v>
      </c>
      <c r="O25" s="31">
        <f t="shared" si="5"/>
        <v>318.45094999999992</v>
      </c>
      <c r="P25" s="39">
        <f t="shared" si="5"/>
        <v>372.30094999999994</v>
      </c>
      <c r="Q25" s="31">
        <f t="shared" si="6"/>
        <v>426.15094999999991</v>
      </c>
      <c r="R25" s="31">
        <f t="shared" si="6"/>
        <v>480.00094999999993</v>
      </c>
      <c r="S25" s="31">
        <f t="shared" si="6"/>
        <v>533.8509499999999</v>
      </c>
      <c r="T25" s="31">
        <f t="shared" si="6"/>
        <v>587.70094999999992</v>
      </c>
      <c r="U25" s="31">
        <f t="shared" si="6"/>
        <v>641.55094999999994</v>
      </c>
      <c r="V25" s="31">
        <f t="shared" si="6"/>
        <v>695.40094999999997</v>
      </c>
      <c r="W25" s="31">
        <f t="shared" si="6"/>
        <v>749.25094999999988</v>
      </c>
      <c r="X25" s="31">
        <f t="shared" si="6"/>
        <v>803.1009499999999</v>
      </c>
      <c r="Y25" s="31">
        <f t="shared" si="6"/>
        <v>856.95094999999992</v>
      </c>
      <c r="Z25" s="37">
        <f t="shared" si="6"/>
        <v>910.80094999999994</v>
      </c>
      <c r="AA25" s="97"/>
    </row>
    <row r="26" spans="2:31" ht="15.75" thickBot="1" x14ac:dyDescent="0.25">
      <c r="B26" s="116"/>
      <c r="C26" s="15">
        <v>1500</v>
      </c>
      <c r="D26" s="15">
        <f t="shared" si="4"/>
        <v>1346.25</v>
      </c>
      <c r="E26" s="49">
        <f t="shared" si="1"/>
        <v>219.58000000000004</v>
      </c>
      <c r="F26" s="50"/>
      <c r="G26" s="51">
        <f t="shared" si="5"/>
        <v>0</v>
      </c>
      <c r="H26" s="39">
        <f t="shared" si="5"/>
        <v>0</v>
      </c>
      <c r="I26" s="39">
        <f t="shared" si="5"/>
        <v>0</v>
      </c>
      <c r="J26" s="39">
        <f t="shared" si="5"/>
        <v>18.326949999999961</v>
      </c>
      <c r="K26" s="39">
        <f t="shared" si="5"/>
        <v>72.176949999999962</v>
      </c>
      <c r="L26" s="39">
        <f t="shared" si="5"/>
        <v>126.02694999999996</v>
      </c>
      <c r="M26" s="39">
        <f t="shared" si="5"/>
        <v>179.87694999999997</v>
      </c>
      <c r="N26" s="39">
        <f t="shared" si="5"/>
        <v>233.72694999999996</v>
      </c>
      <c r="O26" s="39">
        <f t="shared" si="5"/>
        <v>287.57694999999995</v>
      </c>
      <c r="P26" s="15">
        <f t="shared" si="5"/>
        <v>341.42694999999998</v>
      </c>
      <c r="Q26" s="31">
        <f t="shared" si="6"/>
        <v>395.27694999999994</v>
      </c>
      <c r="R26" s="31">
        <f t="shared" si="6"/>
        <v>449.12694999999997</v>
      </c>
      <c r="S26" s="31">
        <f t="shared" si="6"/>
        <v>502.97694999999993</v>
      </c>
      <c r="T26" s="31">
        <f t="shared" si="6"/>
        <v>556.8269499999999</v>
      </c>
      <c r="U26" s="31">
        <f t="shared" si="6"/>
        <v>610.67694999999992</v>
      </c>
      <c r="V26" s="31">
        <f t="shared" si="6"/>
        <v>664.52694999999994</v>
      </c>
      <c r="W26" s="31">
        <f t="shared" si="6"/>
        <v>718.37694999999997</v>
      </c>
      <c r="X26" s="31">
        <f t="shared" si="6"/>
        <v>772.22694999999999</v>
      </c>
      <c r="Y26" s="31">
        <f t="shared" si="6"/>
        <v>826.0769499999999</v>
      </c>
      <c r="Z26" s="31">
        <f t="shared" si="6"/>
        <v>879.92694999999992</v>
      </c>
      <c r="AA26" s="106">
        <f>SUM(ROUND(D26,0)+ROUND(P26,0))</f>
        <v>1687</v>
      </c>
      <c r="AB26" s="96" t="s">
        <v>29</v>
      </c>
    </row>
    <row r="27" spans="2:31" x14ac:dyDescent="0.2">
      <c r="B27" s="115"/>
      <c r="C27" s="36">
        <v>1600</v>
      </c>
      <c r="D27" s="36">
        <f t="shared" si="4"/>
        <v>1436</v>
      </c>
      <c r="E27" s="37">
        <f t="shared" si="1"/>
        <v>253.98000000000002</v>
      </c>
      <c r="F27" s="10"/>
      <c r="G27" s="38">
        <f t="shared" si="5"/>
        <v>0</v>
      </c>
      <c r="H27" s="31">
        <f t="shared" si="5"/>
        <v>0</v>
      </c>
      <c r="I27" s="31">
        <f t="shared" si="5"/>
        <v>0</v>
      </c>
      <c r="J27" s="31">
        <f t="shared" si="5"/>
        <v>0</v>
      </c>
      <c r="K27" s="31">
        <f t="shared" si="5"/>
        <v>41.302949999999981</v>
      </c>
      <c r="L27" s="31">
        <f t="shared" si="5"/>
        <v>95.152949999999976</v>
      </c>
      <c r="M27" s="31">
        <f t="shared" si="5"/>
        <v>149.00294999999997</v>
      </c>
      <c r="N27" s="31">
        <f t="shared" si="5"/>
        <v>202.85294999999996</v>
      </c>
      <c r="O27" s="31">
        <f t="shared" si="5"/>
        <v>256.70294999999999</v>
      </c>
      <c r="P27" s="31">
        <f t="shared" si="5"/>
        <v>310.55294999999995</v>
      </c>
      <c r="Q27" s="31">
        <f t="shared" si="6"/>
        <v>364.40294999999998</v>
      </c>
      <c r="R27" s="31">
        <f t="shared" si="6"/>
        <v>418.25294999999994</v>
      </c>
      <c r="S27" s="31">
        <f t="shared" si="6"/>
        <v>472.10294999999996</v>
      </c>
      <c r="T27" s="31">
        <f t="shared" si="6"/>
        <v>525.95294999999999</v>
      </c>
      <c r="U27" s="31">
        <f t="shared" si="6"/>
        <v>579.80295000000001</v>
      </c>
      <c r="V27" s="31">
        <f t="shared" si="6"/>
        <v>633.65294999999992</v>
      </c>
      <c r="W27" s="31">
        <f t="shared" si="6"/>
        <v>687.50294999999994</v>
      </c>
      <c r="X27" s="31">
        <f t="shared" si="6"/>
        <v>741.35294999999996</v>
      </c>
      <c r="Y27" s="31">
        <f t="shared" si="6"/>
        <v>795.20294999999999</v>
      </c>
      <c r="Z27" s="37">
        <f t="shared" si="6"/>
        <v>849.0529499999999</v>
      </c>
    </row>
    <row r="28" spans="2:31" x14ac:dyDescent="0.2">
      <c r="B28" s="115"/>
      <c r="C28" s="36">
        <v>1700</v>
      </c>
      <c r="D28" s="36">
        <f t="shared" si="4"/>
        <v>1525.75</v>
      </c>
      <c r="E28" s="37">
        <f t="shared" si="1"/>
        <v>288.38000000000005</v>
      </c>
      <c r="F28" s="10"/>
      <c r="G28" s="38">
        <f t="shared" si="5"/>
        <v>0</v>
      </c>
      <c r="H28" s="31">
        <f t="shared" si="5"/>
        <v>0</v>
      </c>
      <c r="I28" s="31">
        <f t="shared" si="5"/>
        <v>0</v>
      </c>
      <c r="J28" s="31">
        <f t="shared" si="5"/>
        <v>0</v>
      </c>
      <c r="K28" s="31">
        <f t="shared" si="5"/>
        <v>10.428949999999952</v>
      </c>
      <c r="L28" s="31">
        <f t="shared" si="5"/>
        <v>64.278949999999952</v>
      </c>
      <c r="M28" s="31">
        <f t="shared" si="5"/>
        <v>118.12894999999995</v>
      </c>
      <c r="N28" s="31">
        <f t="shared" si="5"/>
        <v>171.97894999999994</v>
      </c>
      <c r="O28" s="31">
        <f t="shared" si="5"/>
        <v>225.82894999999994</v>
      </c>
      <c r="P28" s="31">
        <f t="shared" si="5"/>
        <v>279.67894999999993</v>
      </c>
      <c r="Q28" s="31">
        <f t="shared" si="6"/>
        <v>333.52894999999995</v>
      </c>
      <c r="R28" s="31">
        <f t="shared" si="6"/>
        <v>387.37894999999992</v>
      </c>
      <c r="S28" s="31">
        <f t="shared" si="6"/>
        <v>441.22894999999994</v>
      </c>
      <c r="T28" s="31">
        <f t="shared" si="6"/>
        <v>495.07894999999991</v>
      </c>
      <c r="U28" s="31">
        <f t="shared" si="6"/>
        <v>548.92894999999987</v>
      </c>
      <c r="V28" s="31">
        <f t="shared" si="6"/>
        <v>602.7789499999999</v>
      </c>
      <c r="W28" s="31">
        <f t="shared" si="6"/>
        <v>656.62894999999992</v>
      </c>
      <c r="X28" s="31">
        <f t="shared" si="6"/>
        <v>710.47894999999983</v>
      </c>
      <c r="Y28" s="31">
        <f t="shared" si="6"/>
        <v>764.32894999999985</v>
      </c>
      <c r="Z28" s="37">
        <f t="shared" si="6"/>
        <v>818.17894999999987</v>
      </c>
    </row>
    <row r="29" spans="2:31" x14ac:dyDescent="0.2">
      <c r="B29" s="115"/>
      <c r="C29" s="36">
        <v>1800</v>
      </c>
      <c r="D29" s="36">
        <f t="shared" si="4"/>
        <v>1615.5</v>
      </c>
      <c r="E29" s="37">
        <f t="shared" si="1"/>
        <v>322.78000000000003</v>
      </c>
      <c r="F29" s="10"/>
      <c r="G29" s="38">
        <f t="shared" si="5"/>
        <v>0</v>
      </c>
      <c r="H29" s="31">
        <f t="shared" si="5"/>
        <v>0</v>
      </c>
      <c r="I29" s="31">
        <f t="shared" si="5"/>
        <v>0</v>
      </c>
      <c r="J29" s="31">
        <f t="shared" si="5"/>
        <v>0</v>
      </c>
      <c r="K29" s="31">
        <f t="shared" si="5"/>
        <v>0</v>
      </c>
      <c r="L29" s="31">
        <f t="shared" si="5"/>
        <v>33.404949999999971</v>
      </c>
      <c r="M29" s="31">
        <f t="shared" si="5"/>
        <v>87.254949999999965</v>
      </c>
      <c r="N29" s="31">
        <f t="shared" si="5"/>
        <v>141.10494999999997</v>
      </c>
      <c r="O29" s="31">
        <f t="shared" si="5"/>
        <v>194.95494999999997</v>
      </c>
      <c r="P29" s="31">
        <f t="shared" si="5"/>
        <v>248.80494999999996</v>
      </c>
      <c r="Q29" s="31">
        <f t="shared" si="6"/>
        <v>302.65494999999999</v>
      </c>
      <c r="R29" s="31">
        <f t="shared" si="6"/>
        <v>356.50494999999995</v>
      </c>
      <c r="S29" s="31">
        <f t="shared" si="6"/>
        <v>410.35494999999997</v>
      </c>
      <c r="T29" s="31">
        <f t="shared" si="6"/>
        <v>464.20495</v>
      </c>
      <c r="U29" s="31">
        <f t="shared" si="6"/>
        <v>518.05494999999996</v>
      </c>
      <c r="V29" s="31">
        <f t="shared" si="6"/>
        <v>571.90494999999999</v>
      </c>
      <c r="W29" s="31">
        <f t="shared" si="6"/>
        <v>625.75495000000001</v>
      </c>
      <c r="X29" s="31">
        <f t="shared" si="6"/>
        <v>679.60495000000003</v>
      </c>
      <c r="Y29" s="31">
        <f t="shared" si="6"/>
        <v>733.45494999999994</v>
      </c>
      <c r="Z29" s="37">
        <f t="shared" si="6"/>
        <v>787.30494999999996</v>
      </c>
    </row>
    <row r="30" spans="2:31" x14ac:dyDescent="0.2">
      <c r="B30" s="115"/>
      <c r="C30" s="36">
        <v>1900</v>
      </c>
      <c r="D30" s="36">
        <f t="shared" si="4"/>
        <v>1705.25</v>
      </c>
      <c r="E30" s="37">
        <f t="shared" si="1"/>
        <v>357.18000000000006</v>
      </c>
      <c r="F30" s="10"/>
      <c r="G30" s="38">
        <f t="shared" si="5"/>
        <v>0</v>
      </c>
      <c r="H30" s="31">
        <f t="shared" si="5"/>
        <v>0</v>
      </c>
      <c r="I30" s="31">
        <f t="shared" si="5"/>
        <v>0</v>
      </c>
      <c r="J30" s="31">
        <f t="shared" si="5"/>
        <v>0</v>
      </c>
      <c r="K30" s="31">
        <f t="shared" si="5"/>
        <v>0</v>
      </c>
      <c r="L30" s="31">
        <f t="shared" si="5"/>
        <v>2.530949999999943</v>
      </c>
      <c r="M30" s="31">
        <f t="shared" si="5"/>
        <v>56.380949999999942</v>
      </c>
      <c r="N30" s="31">
        <f t="shared" si="5"/>
        <v>110.23094999999994</v>
      </c>
      <c r="O30" s="31">
        <f t="shared" si="5"/>
        <v>164.08094999999994</v>
      </c>
      <c r="P30" s="31">
        <f t="shared" si="5"/>
        <v>217.93094999999994</v>
      </c>
      <c r="Q30" s="31">
        <f t="shared" si="6"/>
        <v>271.7809499999999</v>
      </c>
      <c r="R30" s="31">
        <f t="shared" si="6"/>
        <v>325.63094999999993</v>
      </c>
      <c r="S30" s="31">
        <f t="shared" si="6"/>
        <v>379.48094999999995</v>
      </c>
      <c r="T30" s="31">
        <f t="shared" si="6"/>
        <v>433.33094999999992</v>
      </c>
      <c r="U30" s="31">
        <f t="shared" si="6"/>
        <v>487.18094999999994</v>
      </c>
      <c r="V30" s="31">
        <f t="shared" si="6"/>
        <v>541.03094999999996</v>
      </c>
      <c r="W30" s="31">
        <f t="shared" si="6"/>
        <v>594.88094999999987</v>
      </c>
      <c r="X30" s="31">
        <f t="shared" si="6"/>
        <v>648.73094999999989</v>
      </c>
      <c r="Y30" s="31">
        <f t="shared" si="6"/>
        <v>702.58094999999992</v>
      </c>
      <c r="Z30" s="37">
        <f t="shared" si="6"/>
        <v>756.43094999999994</v>
      </c>
    </row>
    <row r="31" spans="2:31" x14ac:dyDescent="0.2">
      <c r="B31" s="117"/>
      <c r="C31" s="52">
        <v>2000</v>
      </c>
      <c r="D31" s="52">
        <f t="shared" si="4"/>
        <v>1795</v>
      </c>
      <c r="E31" s="24">
        <f>IF(C31*(1-$AE$20)&gt;=$AE$18,(C31*(1-$AE$20)-$AE$18)*0.4,0)</f>
        <v>391.58000000000004</v>
      </c>
      <c r="F31" s="10"/>
      <c r="G31" s="53">
        <f t="shared" si="5"/>
        <v>0</v>
      </c>
      <c r="H31" s="21">
        <f t="shared" si="5"/>
        <v>0</v>
      </c>
      <c r="I31" s="21">
        <f t="shared" si="5"/>
        <v>0</v>
      </c>
      <c r="J31" s="21">
        <f t="shared" si="5"/>
        <v>0</v>
      </c>
      <c r="K31" s="21">
        <f t="shared" si="5"/>
        <v>0</v>
      </c>
      <c r="L31" s="21">
        <f t="shared" si="5"/>
        <v>0</v>
      </c>
      <c r="M31" s="21">
        <f t="shared" si="5"/>
        <v>25.506949999999961</v>
      </c>
      <c r="N31" s="21">
        <f t="shared" si="5"/>
        <v>79.356949999999955</v>
      </c>
      <c r="O31" s="21">
        <f t="shared" si="5"/>
        <v>133.20694999999995</v>
      </c>
      <c r="P31" s="21">
        <f t="shared" si="5"/>
        <v>187.05694999999994</v>
      </c>
      <c r="Q31" s="21">
        <f t="shared" si="6"/>
        <v>240.90694999999997</v>
      </c>
      <c r="R31" s="21">
        <f t="shared" si="6"/>
        <v>294.75694999999996</v>
      </c>
      <c r="S31" s="21">
        <f t="shared" si="6"/>
        <v>348.60694999999993</v>
      </c>
      <c r="T31" s="21">
        <f t="shared" si="6"/>
        <v>402.45694999999995</v>
      </c>
      <c r="U31" s="21">
        <f t="shared" si="6"/>
        <v>456.30694999999997</v>
      </c>
      <c r="V31" s="21">
        <f t="shared" si="6"/>
        <v>510.15694999999994</v>
      </c>
      <c r="W31" s="21">
        <f t="shared" si="6"/>
        <v>564.00694999999996</v>
      </c>
      <c r="X31" s="21">
        <f t="shared" si="6"/>
        <v>617.85694999999998</v>
      </c>
      <c r="Y31" s="21">
        <f t="shared" si="6"/>
        <v>671.70694999999989</v>
      </c>
      <c r="Z31" s="24">
        <f t="shared" si="6"/>
        <v>725.55694999999992</v>
      </c>
    </row>
    <row r="33" spans="1:29" s="3" customFormat="1" ht="12.75" x14ac:dyDescent="0.2">
      <c r="A33" s="54"/>
      <c r="B33" s="55" t="s">
        <v>6</v>
      </c>
      <c r="C33" s="56"/>
      <c r="D33" s="56"/>
      <c r="E33" s="56"/>
      <c r="F33" s="56"/>
      <c r="G33" s="56"/>
      <c r="H33" s="56"/>
      <c r="I33" s="56"/>
      <c r="J33" s="56"/>
      <c r="K33" s="57">
        <f>$AE16</f>
        <v>0.10249999999999999</v>
      </c>
      <c r="L33" s="58" t="s">
        <v>24</v>
      </c>
      <c r="M33" s="56"/>
      <c r="N33" s="59"/>
      <c r="O33" s="57"/>
      <c r="P33" s="60"/>
      <c r="Q33" s="61" t="s">
        <v>14</v>
      </c>
      <c r="R33" s="58"/>
      <c r="S33" s="62"/>
      <c r="T33" s="63"/>
      <c r="U33" s="56"/>
      <c r="V33" s="56"/>
      <c r="W33" s="64"/>
      <c r="X33" s="64">
        <f>$AE20</f>
        <v>0.14000000000000001</v>
      </c>
      <c r="Y33" s="64"/>
      <c r="Z33" s="65"/>
      <c r="AA33" s="54"/>
      <c r="AB33" s="100"/>
    </row>
    <row r="34" spans="1:29" s="3" customFormat="1" ht="12.75" x14ac:dyDescent="0.2">
      <c r="A34" s="54"/>
      <c r="B34" s="66"/>
      <c r="C34" s="67"/>
      <c r="D34" s="67"/>
      <c r="E34" s="67"/>
      <c r="F34" s="67"/>
      <c r="G34" s="67"/>
      <c r="H34" s="67"/>
      <c r="I34" s="67"/>
      <c r="J34" s="67"/>
      <c r="K34" s="68"/>
      <c r="L34" s="69"/>
      <c r="M34" s="70"/>
      <c r="N34" s="67"/>
      <c r="O34" s="71"/>
      <c r="P34" s="72"/>
      <c r="Q34" s="73" t="s">
        <v>25</v>
      </c>
      <c r="R34" s="70"/>
      <c r="S34" s="74"/>
      <c r="T34" s="75"/>
      <c r="U34" s="67"/>
      <c r="V34" s="67"/>
      <c r="W34" s="76"/>
      <c r="X34" s="77">
        <f>$AE18</f>
        <v>741.05</v>
      </c>
      <c r="Y34" s="109" t="s">
        <v>32</v>
      </c>
      <c r="Z34" s="78"/>
      <c r="AA34" s="54"/>
      <c r="AB34" s="100"/>
    </row>
    <row r="35" spans="1:29" s="3" customFormat="1" ht="12.75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79"/>
      <c r="L35" s="80"/>
      <c r="M35" s="81"/>
      <c r="N35" s="54"/>
      <c r="O35" s="82"/>
      <c r="P35" s="80"/>
      <c r="Q35" s="54"/>
      <c r="R35" s="54"/>
      <c r="S35" s="81"/>
      <c r="T35" s="83"/>
      <c r="U35" s="84"/>
      <c r="V35" s="54"/>
      <c r="W35" s="54"/>
      <c r="X35" s="85"/>
      <c r="Y35" s="86"/>
      <c r="Z35" s="54"/>
      <c r="AA35" s="54"/>
      <c r="AB35" s="100"/>
    </row>
    <row r="36" spans="1:29" x14ac:dyDescent="0.2">
      <c r="B36" s="92" t="s">
        <v>7</v>
      </c>
      <c r="C36" s="93"/>
      <c r="D36" s="94"/>
      <c r="E36" s="95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110"/>
      <c r="Z36" s="110"/>
      <c r="AA36" s="58"/>
      <c r="AB36" s="101"/>
      <c r="AC36" s="81"/>
    </row>
    <row r="37" spans="1:29" x14ac:dyDescent="0.2">
      <c r="B37" s="87" t="s">
        <v>22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90"/>
      <c r="AB37" s="102"/>
      <c r="AC37" s="81"/>
    </row>
    <row r="38" spans="1:29" x14ac:dyDescent="0.2">
      <c r="B38" s="87" t="s">
        <v>31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102"/>
      <c r="AC38" s="81"/>
    </row>
    <row r="39" spans="1:29" x14ac:dyDescent="0.2">
      <c r="B39" s="73" t="s">
        <v>23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103"/>
      <c r="AC39" s="81"/>
    </row>
    <row r="40" spans="1:29" x14ac:dyDescent="0.2">
      <c r="B40" s="88" t="s">
        <v>10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104"/>
      <c r="AC40" s="81"/>
    </row>
    <row r="41" spans="1:29" x14ac:dyDescent="0.2">
      <c r="B41" s="61" t="s">
        <v>12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101"/>
      <c r="AC41" s="81"/>
    </row>
    <row r="42" spans="1:29" x14ac:dyDescent="0.2">
      <c r="B42" s="73" t="s">
        <v>11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103"/>
      <c r="AC42" s="81"/>
    </row>
    <row r="44" spans="1:29" s="3" customFormat="1" ht="12.75" x14ac:dyDescent="0.2">
      <c r="B44" s="90" t="s">
        <v>34</v>
      </c>
      <c r="N44" s="91" t="s">
        <v>30</v>
      </c>
      <c r="Z44" s="4"/>
      <c r="AA44" s="108"/>
      <c r="AB44" s="108" t="s">
        <v>33</v>
      </c>
      <c r="AC44" s="4"/>
    </row>
    <row r="45" spans="1:29" x14ac:dyDescent="0.2">
      <c r="B45" s="90"/>
    </row>
  </sheetData>
  <sheetProtection password="F795" sheet="1" objects="1" scenarios="1" selectLockedCells="1" selectUnlockedCells="1"/>
  <customSheetViews>
    <customSheetView guid="{C7F1E149-A306-11DA-916A-A5064B494B23}" scale="90" showGridLines="0" hiddenColumns="1" showRuler="0">
      <selection activeCell="Z1" sqref="Z1:AB65536"/>
      <pageMargins left="0.32" right="0.25" top="0.43" bottom="0.38" header="0.45" footer="0.38"/>
      <pageSetup paperSize="9" orientation="landscape" horizontalDpi="300" verticalDpi="300" r:id="rId1"/>
      <headerFooter alignWithMargins="0"/>
    </customSheetView>
    <customSheetView guid="{C7F1E148-A306-11DA-916A-A5064B494B23}" scale="90" showRuler="0">
      <selection activeCell="G33" sqref="G33"/>
      <pageMargins left="0.32" right="0.25" top="0.43" bottom="0.38" header="0.45" footer="0.38"/>
      <pageSetup paperSize="9" orientation="landscape" horizontalDpi="300" verticalDpi="300" r:id="rId2"/>
      <headerFooter alignWithMargins="0"/>
    </customSheetView>
  </customSheetViews>
  <mergeCells count="10">
    <mergeCell ref="Y36:Z36"/>
    <mergeCell ref="E6:Z6"/>
    <mergeCell ref="B10:B31"/>
    <mergeCell ref="G10:Z10"/>
    <mergeCell ref="AA2:AB2"/>
    <mergeCell ref="AA3:AB3"/>
    <mergeCell ref="AA7:AB7"/>
    <mergeCell ref="AA5:AB5"/>
    <mergeCell ref="AA4:AB4"/>
    <mergeCell ref="AA6:AB6"/>
  </mergeCells>
  <phoneticPr fontId="0" type="noConversion"/>
  <pageMargins left="0.70866141732283472" right="0.23622047244094491" top="0.43307086614173229" bottom="0.39370078740157483" header="0.43307086614173229" footer="0.39370078740157483"/>
  <pageSetup paperSize="9" scale="79" orientation="landscape" horizontalDpi="4294967293" verticalDpi="300" r:id="rId3"/>
  <headerFooter alignWithMargins="0"/>
  <colBreaks count="1" manualBreakCount="1">
    <brk id="29" max="43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Hinterbliebenen-Rente</vt:lpstr>
      <vt:lpstr>'Hinterbliebenen-Rente'!Druckbereich</vt:lpstr>
    </vt:vector>
  </TitlesOfParts>
  <Manager>MN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MN 2012</cp:lastModifiedBy>
  <cp:lastPrinted>2013-03-22T12:56:21Z</cp:lastPrinted>
  <dcterms:created xsi:type="dcterms:W3CDTF">2006-02-06T13:07:03Z</dcterms:created>
  <dcterms:modified xsi:type="dcterms:W3CDTF">2013-03-26T05:50:04Z</dcterms:modified>
</cp:coreProperties>
</file>